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eelorg.sharepoint.com/User Cloud/SUSTAINABILITY/1.0 Steel Sustainability Australia/1.5 SSA update v1.5/"/>
    </mc:Choice>
  </mc:AlternateContent>
  <xr:revisionPtr revIDLastSave="12" documentId="8_{F14FB2C1-5D26-4B0D-A11A-E372E90ADC0C}" xr6:coauthVersionLast="47" xr6:coauthVersionMax="47" xr10:uidLastSave="{5530DEBC-8E42-4500-BF06-23C7E2D8F2C6}"/>
  <workbookProtection workbookAlgorithmName="SHA-512" workbookHashValue="tQlksnPftwpj54FSRKSjcAsdEks2nIgyVd0bk5fMMpKAmCpKHXoVaYAJYvscD3uN0KfwKs8OcSAnqeJix+aEJQ==" workbookSaltValue="O+koRHRSYzoVSjH71yxEiw==" workbookSpinCount="100000" lockStructure="1"/>
  <bookViews>
    <workbookView xWindow="-110" yWindow="-110" windowWidth="19420" windowHeight="11500" firstSheet="1" activeTab="2" xr2:uid="{20F3A9FB-BF4C-4C1F-B4EC-DEB8B9F39B48}"/>
  </bookViews>
  <sheets>
    <sheet name="Change Log" sheetId="4" state="hidden" r:id="rId1"/>
    <sheet name="Instructions " sheetId="2" r:id="rId2"/>
    <sheet name="Manufacturing Carbon Emissions" sheetId="5" r:id="rId3"/>
    <sheet name="Graph" sheetId="7" r:id="rId4"/>
    <sheet name="Emission Factors " sheetId="8" r:id="rId5"/>
    <sheet name="Conversion Factors " sheetId="12" r:id="rId6"/>
    <sheet name="Emission Factors (Sources)" sheetId="9" state="hidden" r:id="rId7"/>
  </sheets>
  <externalReferences>
    <externalReference r:id="rId8"/>
    <externalReference r:id="rId9"/>
  </externalReferences>
  <definedNames>
    <definedName name="_xlnm.Print_Area" localSheetId="2">'Manufacturing Carbon Emissions'!$A$1:$J$6</definedName>
    <definedName name="REF_LIST_Initiatives" localSheetId="5">'[1]Recognised initiatives'!$B$5:$B$45</definedName>
    <definedName name="REF_LIST_Initiatives">'[2]Recognised initiatives'!$B$5:$B$45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12" l="1"/>
  <c r="D22" i="12"/>
  <c r="G33" i="5"/>
  <c r="G78" i="5" l="1"/>
  <c r="G79" i="5"/>
  <c r="G80" i="5"/>
  <c r="G81" i="5"/>
  <c r="G82" i="5"/>
  <c r="G83" i="5"/>
  <c r="G77" i="5"/>
  <c r="G67" i="5"/>
  <c r="G68" i="5"/>
  <c r="G69" i="5"/>
  <c r="G70" i="5"/>
  <c r="G71" i="5"/>
  <c r="G72" i="5"/>
  <c r="G66" i="5"/>
  <c r="G84" i="5" l="1"/>
  <c r="E24" i="5" s="1"/>
  <c r="E18" i="7" s="1"/>
  <c r="G73" i="5"/>
  <c r="E23" i="5" s="1"/>
  <c r="G58" i="5"/>
  <c r="G59" i="5"/>
  <c r="G60" i="5"/>
  <c r="G61" i="5"/>
  <c r="G57" i="5"/>
  <c r="G56" i="5"/>
  <c r="G55" i="5"/>
  <c r="G49" i="5"/>
  <c r="G48" i="5"/>
  <c r="G46" i="5"/>
  <c r="G45" i="5"/>
  <c r="G47" i="5"/>
  <c r="G50" i="5"/>
  <c r="G44" i="5"/>
  <c r="G34" i="5"/>
  <c r="G35" i="5"/>
  <c r="G36" i="5"/>
  <c r="G37" i="5"/>
  <c r="G38" i="5"/>
  <c r="G39" i="5"/>
  <c r="G51" i="5" l="1"/>
  <c r="E21" i="5" s="1"/>
  <c r="I29" i="5"/>
  <c r="E17" i="7"/>
  <c r="G62" i="5"/>
  <c r="E22" i="5" s="1"/>
  <c r="E16" i="7" s="1"/>
  <c r="G40" i="5"/>
  <c r="G29" i="5" l="1"/>
  <c r="E15" i="7"/>
  <c r="E29" i="5"/>
  <c r="D14" i="7"/>
  <c r="E20" i="5" l="1"/>
  <c r="E14" i="7" l="1"/>
  <c r="C14" i="5"/>
  <c r="C29" i="5"/>
  <c r="C15" i="7" s="1" a="1"/>
  <c r="C15" i="7" s="1"/>
  <c r="B29" i="5"/>
  <c r="F29" i="5"/>
  <c r="H29" i="5"/>
  <c r="C17" i="7" l="1" a="1"/>
  <c r="C17" i="7" s="1"/>
  <c r="D29" i="5"/>
  <c r="C15" i="5" s="1"/>
  <c r="C18" i="7" a="1"/>
  <c r="C18" i="7" s="1"/>
  <c r="C16" i="7" l="1" a="1"/>
  <c r="C16" i="7" s="1"/>
  <c r="D15" i="7"/>
  <c r="D16" i="7" l="1"/>
  <c r="D17" i="7" s="1"/>
  <c r="D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Jerusha Beresford</author>
  </authors>
  <commentList>
    <comment ref="D36" authorId="0" shapeId="0" xr:uid="{64B248F3-694E-417C-8380-5797B4179669}">
      <text>
        <r>
          <rPr>
            <sz val="9"/>
            <color indexed="81"/>
            <rFont val="Tahoma"/>
            <family val="2"/>
          </rPr>
          <t>Units entered must be in GJ (refer to conversion factor tab)</t>
        </r>
      </text>
    </comment>
    <comment ref="D37" authorId="0" shapeId="0" xr:uid="{56DB5C04-17D3-4288-BF58-5370A43D5822}">
      <text>
        <r>
          <rPr>
            <sz val="9"/>
            <color indexed="81"/>
            <rFont val="Tahoma"/>
            <family val="2"/>
          </rPr>
          <t>Units entered must be in GJ (refer to conversion factor tab)</t>
        </r>
      </text>
    </comment>
    <comment ref="D38" authorId="0" shapeId="0" xr:uid="{9A71243D-DCAB-4A03-8EA9-09FA7DA80662}">
      <text>
        <r>
          <rPr>
            <sz val="9"/>
            <color indexed="81"/>
            <rFont val="Tahoma"/>
            <family val="2"/>
          </rPr>
          <t>Units entered must be in GJ (refer to conversion factor tab)</t>
        </r>
      </text>
    </comment>
    <comment ref="D47" authorId="0" shapeId="0" xr:uid="{EB4122D8-6C2D-46F5-AEFE-E08F7A6FDA2A}">
      <text>
        <r>
          <rPr>
            <sz val="9"/>
            <color indexed="81"/>
            <rFont val="Tahoma"/>
            <family val="2"/>
          </rPr>
          <t>Units entered must be in GJ (refer to conversion factor tab)</t>
        </r>
      </text>
    </comment>
    <comment ref="D48" authorId="0" shapeId="0" xr:uid="{E974884C-3235-47C2-9753-49D1FF306C41}">
      <text>
        <r>
          <rPr>
            <sz val="9"/>
            <color indexed="81"/>
            <rFont val="Tahoma"/>
            <family val="2"/>
          </rPr>
          <t>Units entered must be in GJ (refer to conversion factor tab)</t>
        </r>
      </text>
    </comment>
    <comment ref="D49" authorId="0" shapeId="0" xr:uid="{BB0C2FD6-BE5E-4B27-A112-773588CFDCE4}">
      <text>
        <r>
          <rPr>
            <sz val="9"/>
            <color indexed="81"/>
            <rFont val="Tahoma"/>
            <family val="2"/>
          </rPr>
          <t>Units entered must be in GJ (refer to conversion factor tab)</t>
        </r>
      </text>
    </comment>
    <comment ref="D58" authorId="0" shapeId="0" xr:uid="{73FCC67A-BB52-4737-9585-806F261A1C3E}">
      <text>
        <r>
          <rPr>
            <sz val="9"/>
            <color indexed="81"/>
            <rFont val="Tahoma"/>
            <family val="2"/>
          </rPr>
          <t>Units entered must be in GJ (refer to conversion factor tab)</t>
        </r>
      </text>
    </comment>
    <comment ref="D59" authorId="0" shapeId="0" xr:uid="{0654E4C1-6786-4F2E-896A-1D1A1C61336C}">
      <text>
        <r>
          <rPr>
            <sz val="9"/>
            <color indexed="81"/>
            <rFont val="Tahoma"/>
            <family val="2"/>
          </rPr>
          <t>Units entered must be in GJ (refer to conversion factor tab)</t>
        </r>
      </text>
    </comment>
    <comment ref="D60" authorId="0" shapeId="0" xr:uid="{710EEFCF-DC3B-40F1-92E1-E7EE994DA74A}">
      <text>
        <r>
          <rPr>
            <sz val="9"/>
            <color indexed="81"/>
            <rFont val="Tahoma"/>
            <family val="2"/>
          </rPr>
          <t>Units entered must be in GJ (refer to conversion factor tab)</t>
        </r>
      </text>
    </comment>
    <comment ref="D69" authorId="0" shapeId="0" xr:uid="{6413B393-EAE8-4A6A-A680-FD9169A8999A}">
      <text>
        <r>
          <rPr>
            <sz val="9"/>
            <color indexed="81"/>
            <rFont val="Tahoma"/>
            <family val="2"/>
          </rPr>
          <t>Units entered must be in GJ (refer to conversion factor tab)</t>
        </r>
      </text>
    </comment>
    <comment ref="D70" authorId="0" shapeId="0" xr:uid="{B78B634E-1B62-458F-BE52-1DCF059C4F12}">
      <text>
        <r>
          <rPr>
            <sz val="9"/>
            <color indexed="81"/>
            <rFont val="Tahoma"/>
            <family val="2"/>
          </rPr>
          <t>Units entered must be in GJ (refer to conversion factor tab)</t>
        </r>
      </text>
    </comment>
    <comment ref="D71" authorId="0" shapeId="0" xr:uid="{6865BB1F-6E43-4B19-A655-F610B8508EFC}">
      <text>
        <r>
          <rPr>
            <sz val="9"/>
            <color indexed="81"/>
            <rFont val="Tahoma"/>
            <family val="2"/>
          </rPr>
          <t>Units entered must be in GJ (refer to conversion factor tab)</t>
        </r>
      </text>
    </comment>
    <comment ref="D80" authorId="0" shapeId="0" xr:uid="{D7237B34-B6A7-4345-802D-D54539B2AE07}">
      <text>
        <r>
          <rPr>
            <sz val="9"/>
            <color indexed="81"/>
            <rFont val="Tahoma"/>
            <family val="2"/>
          </rPr>
          <t>Units entered must be in GJ (refer to conversion factor tab)</t>
        </r>
      </text>
    </comment>
    <comment ref="D81" authorId="0" shapeId="0" xr:uid="{26635D47-6BE7-461E-BA06-D7B031ABC8C9}">
      <text>
        <r>
          <rPr>
            <sz val="9"/>
            <color indexed="81"/>
            <rFont val="Tahoma"/>
            <family val="2"/>
          </rPr>
          <t>Units entered must be in GJ (refer to conversion factor tab)</t>
        </r>
      </text>
    </comment>
    <comment ref="D82" authorId="0" shapeId="0" xr:uid="{AD2580AD-4C78-45EB-B0D0-B9334A81B9B8}">
      <text>
        <r>
          <rPr>
            <sz val="9"/>
            <color indexed="81"/>
            <rFont val="Tahoma"/>
            <family val="2"/>
          </rPr>
          <t>Units entered must be in GJ (refer to conversion factor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<sst xmlns="http://schemas.openxmlformats.org/spreadsheetml/2006/main" count="421" uniqueCount="191">
  <si>
    <t>Change Log</t>
  </si>
  <si>
    <t>Version</t>
  </si>
  <si>
    <t>Date</t>
  </si>
  <si>
    <t>Changes</t>
  </si>
  <si>
    <t>Author</t>
  </si>
  <si>
    <t>Reviewer</t>
  </si>
  <si>
    <t>A</t>
  </si>
  <si>
    <t xml:space="preserve">Initial </t>
  </si>
  <si>
    <t>TW</t>
  </si>
  <si>
    <t>NS</t>
  </si>
  <si>
    <t>Reviewed</t>
  </si>
  <si>
    <t>Draft release to client</t>
  </si>
  <si>
    <t xml:space="preserve">Updated and reviewed </t>
  </si>
  <si>
    <t>Released to client</t>
  </si>
  <si>
    <t>JB</t>
  </si>
  <si>
    <t>Updated based on client feedback</t>
  </si>
  <si>
    <t>Instructions:</t>
  </si>
  <si>
    <t xml:space="preserve">Shaded in cells contain calculations or fixed numbers and don't need to be filled out. </t>
  </si>
  <si>
    <t>Annual reduction must average at least 0.5% per year over 5 years - targeting a minimum of 2.0% for the 5 years.</t>
  </si>
  <si>
    <t>Applicability and limitations:</t>
  </si>
  <si>
    <t xml:space="preserve">* This document has been prepared by thinkstep-anz with all reasonable skill and diligence within the agreed scope, time and budget available for the work. </t>
  </si>
  <si>
    <t>Applicant Details</t>
  </si>
  <si>
    <t xml:space="preserve">Overview </t>
  </si>
  <si>
    <t xml:space="preserve">Site Name </t>
  </si>
  <si>
    <t>Site Location</t>
  </si>
  <si>
    <t>Reporting Period</t>
  </si>
  <si>
    <t>Year 1 - Year 5 Energy Use</t>
  </si>
  <si>
    <t xml:space="preserve">% Carbon Emissions Reduction over 5 years </t>
  </si>
  <si>
    <t>Credit Requirements Met?</t>
  </si>
  <si>
    <t>Graph</t>
  </si>
  <si>
    <t>Overview</t>
  </si>
  <si>
    <t>Year</t>
  </si>
  <si>
    <t>Year 1</t>
  </si>
  <si>
    <t>Year 2</t>
  </si>
  <si>
    <t>Year 3</t>
  </si>
  <si>
    <t>Year 4</t>
  </si>
  <si>
    <t>Year 5</t>
  </si>
  <si>
    <t xml:space="preserve">Calculated Reductions (RESULT) </t>
  </si>
  <si>
    <t>% Reduction Year 2</t>
  </si>
  <si>
    <t>% Reduction Year 3</t>
  </si>
  <si>
    <t>% Reduction Year 4</t>
  </si>
  <si>
    <t>% Reduction Year 5</t>
  </si>
  <si>
    <t xml:space="preserve">Year 1 Energy Use </t>
  </si>
  <si>
    <t>Renewable</t>
  </si>
  <si>
    <t xml:space="preserve"> Annual energy usage</t>
  </si>
  <si>
    <t>Unit</t>
  </si>
  <si>
    <t>Purchased Electricity (kWh)</t>
  </si>
  <si>
    <t>No</t>
  </si>
  <si>
    <t>Onsite Renewable Energy (kWh)</t>
  </si>
  <si>
    <t>Yes</t>
  </si>
  <si>
    <t>Offsite Renewable Energy (kWh)</t>
  </si>
  <si>
    <t>Natural Gas (GJ)</t>
  </si>
  <si>
    <t xml:space="preserve">Other Energy Source </t>
  </si>
  <si>
    <t xml:space="preserve">Year 2 Energy Use </t>
  </si>
  <si>
    <t xml:space="preserve">Year 3 Energy Use </t>
  </si>
  <si>
    <t xml:space="preserve">Year 4 Energy Use </t>
  </si>
  <si>
    <t xml:space="preserve">Year 5 Energy Use </t>
  </si>
  <si>
    <t>Target</t>
  </si>
  <si>
    <t>Reduction</t>
  </si>
  <si>
    <t>Result</t>
  </si>
  <si>
    <t>Annual energy use/tonne steel</t>
  </si>
  <si>
    <t>Fuel Type</t>
  </si>
  <si>
    <t xml:space="preserve">Unit </t>
  </si>
  <si>
    <t>Emission Factor</t>
  </si>
  <si>
    <t xml:space="preserve">Onsite Renewable Energy </t>
  </si>
  <si>
    <t>kWh</t>
  </si>
  <si>
    <t xml:space="preserve">Offsite Renewable Energy </t>
  </si>
  <si>
    <t xml:space="preserve">Natural Gas - NSW &amp; ACT - Metro </t>
  </si>
  <si>
    <t>GJ</t>
  </si>
  <si>
    <t xml:space="preserve">Natural Gas - NSW &amp; ACT - Non-metro </t>
  </si>
  <si>
    <t xml:space="preserve">Natural Gas - Victoria - Metro </t>
  </si>
  <si>
    <t xml:space="preserve">Natural Gas - Victoria - Non-metro </t>
  </si>
  <si>
    <t xml:space="preserve">Natural Gas - Queensland - Metro </t>
  </si>
  <si>
    <t xml:space="preserve">Natural Gas - Queensland - Non-metro </t>
  </si>
  <si>
    <t xml:space="preserve">Natural Gas - South Australia - Metro </t>
  </si>
  <si>
    <t xml:space="preserve">Natural Gas - South Australia - Non-metro </t>
  </si>
  <si>
    <t xml:space="preserve">Natural Gas - Western Australia - Metro </t>
  </si>
  <si>
    <t xml:space="preserve">Natural Gas - Western Australia - Non-metro </t>
  </si>
  <si>
    <t xml:space="preserve">Natural Gas - Tasmania - Metro </t>
  </si>
  <si>
    <t>NA</t>
  </si>
  <si>
    <t>Natural Gas - Tasmania - Non-metro</t>
  </si>
  <si>
    <t xml:space="preserve">Natural Gas - Northern Territory - Metro </t>
  </si>
  <si>
    <t xml:space="preserve">Natural Gas - Northern Territory - Non-metro </t>
  </si>
  <si>
    <t xml:space="preserve">LPG </t>
  </si>
  <si>
    <t xml:space="preserve">Diesel Fuel </t>
  </si>
  <si>
    <t>Purchased Electricity (ACT, NSW)</t>
  </si>
  <si>
    <t>KWh</t>
  </si>
  <si>
    <t>Purchased Electricity (Victoria)</t>
  </si>
  <si>
    <t>Purchased Electricity (Queensland)</t>
  </si>
  <si>
    <t>Purchased Electricity (South Australia)</t>
  </si>
  <si>
    <t>Purchased Electricity (Western Australia)</t>
  </si>
  <si>
    <t>Purchased Electricity (Tasmania)</t>
  </si>
  <si>
    <t>Purchased Electricity (Northern Territory)</t>
  </si>
  <si>
    <t>Purchased Electricity (Australia)</t>
  </si>
  <si>
    <t>Credit 2.2 Environmental Product Declaration</t>
  </si>
  <si>
    <t>Fuel combustion</t>
  </si>
  <si>
    <t>Scope 3 Emission Factor
(kg CO2-e/GJ)</t>
  </si>
  <si>
    <t>Source</t>
  </si>
  <si>
    <t>Diesel oil</t>
  </si>
  <si>
    <t>NGA Factors - November 2022; Table 6</t>
  </si>
  <si>
    <t>Gasoline (other than for use as fuel in an aircraft)</t>
  </si>
  <si>
    <t>LPG</t>
  </si>
  <si>
    <t>Black Coal</t>
  </si>
  <si>
    <t>NGA Factors - November 2022; Table 2</t>
  </si>
  <si>
    <t>Black Coal (Sub-bituminous)</t>
  </si>
  <si>
    <t>Purchased electricity</t>
  </si>
  <si>
    <t>State, Territory or grid description</t>
  </si>
  <si>
    <t>Scope 2 Emission Factors</t>
  </si>
  <si>
    <t xml:space="preserve">Scope 3 Emission Factors </t>
  </si>
  <si>
    <t>NGA Factors - November 2022 - Table 1 Indirect (Scope 2 and Scope 3) emissions from consumption of purchased electricity from a grid</t>
  </si>
  <si>
    <r>
      <t>kg CO</t>
    </r>
    <r>
      <rPr>
        <vertAlign val="subscript"/>
        <sz val="9"/>
        <color theme="0"/>
        <rFont val="Times New Roman"/>
        <family val="1"/>
      </rPr>
      <t>2</t>
    </r>
    <r>
      <rPr>
        <sz val="9"/>
        <color theme="0"/>
        <rFont val="Calibri"/>
        <family val="2"/>
        <scheme val="minor"/>
      </rPr>
      <t>‑e/kWh</t>
    </r>
  </si>
  <si>
    <r>
      <t>kg CO</t>
    </r>
    <r>
      <rPr>
        <vertAlign val="subscript"/>
        <sz val="9"/>
        <color theme="0"/>
        <rFont val="Times New Roman"/>
        <family val="1"/>
      </rPr>
      <t>2</t>
    </r>
    <r>
      <rPr>
        <sz val="9"/>
        <color theme="0"/>
        <rFont val="Calibri"/>
        <family val="2"/>
        <scheme val="minor"/>
      </rPr>
      <t>‑e/GJ</t>
    </r>
  </si>
  <si>
    <t>New South Wales and Australian Capital Territory</t>
  </si>
  <si>
    <t>Victoria</t>
  </si>
  <si>
    <t>Queensland</t>
  </si>
  <si>
    <t>South Australia</t>
  </si>
  <si>
    <t>Western Australia -</t>
  </si>
  <si>
    <t xml:space="preserve">South West Interconnected System (SWIS) </t>
  </si>
  <si>
    <t>Tasmania</t>
  </si>
  <si>
    <t>Northern territory -</t>
  </si>
  <si>
    <t xml:space="preserve">Darwin Katherine Interconnected System (DKIS) </t>
  </si>
  <si>
    <t xml:space="preserve">Western Australia - North Western Interconnected System (NWIS) </t>
  </si>
  <si>
    <t>NE</t>
  </si>
  <si>
    <t>National</t>
  </si>
  <si>
    <t>Natural Gas</t>
  </si>
  <si>
    <t>State or territory</t>
  </si>
  <si>
    <r>
      <t>Scope 3 Emission Factors for Natural Gas (kg CO</t>
    </r>
    <r>
      <rPr>
        <b/>
        <vertAlign val="subscript"/>
        <sz val="11"/>
        <color theme="0"/>
        <rFont val="Calibri"/>
        <family val="2"/>
        <scheme val="minor"/>
      </rPr>
      <t>2</t>
    </r>
    <r>
      <rPr>
        <b/>
        <sz val="11"/>
        <color theme="0"/>
        <rFont val="Calibri"/>
        <family val="2"/>
        <scheme val="minor"/>
      </rPr>
      <t>-e /GJ)</t>
    </r>
  </si>
  <si>
    <t xml:space="preserve">NGA Factors - November 2022 - Table 4 Indirect (Scope 3) emissions from consumption of natural gas </t>
  </si>
  <si>
    <t>Metro</t>
  </si>
  <si>
    <t xml:space="preserve">Non-metro </t>
  </si>
  <si>
    <t>New South Wales and ACT</t>
  </si>
  <si>
    <t xml:space="preserve">Queensland </t>
  </si>
  <si>
    <t>Western Australia</t>
  </si>
  <si>
    <t>C</t>
  </si>
  <si>
    <t xml:space="preserve">Northern Terriroty </t>
  </si>
  <si>
    <t xml:space="preserve">Calculated Reductions </t>
  </si>
  <si>
    <t>kWh/yr</t>
  </si>
  <si>
    <t>GJ/yr</t>
  </si>
  <si>
    <t>kgCO2e/kWh</t>
  </si>
  <si>
    <t>kgCO2e/GJ</t>
  </si>
  <si>
    <t>kgCO2e/KWh</t>
  </si>
  <si>
    <t>Emission Factor Unit</t>
  </si>
  <si>
    <t>LPG (GJ)</t>
  </si>
  <si>
    <t>Diesel Fuel (GJ)</t>
  </si>
  <si>
    <t>unit/yr</t>
  </si>
  <si>
    <t>Total</t>
  </si>
  <si>
    <t xml:space="preserve">Emission Factors - Refer to the  Emission Factors tab. Ensure EF units match the unit column. </t>
  </si>
  <si>
    <t>Fabrication GWP</t>
  </si>
  <si>
    <t xml:space="preserve">The graph will summarise your Total Emissions over the 5 year period, and the % of Carbon Emissions reduced over 5 years so you can see if you comply.  </t>
  </si>
  <si>
    <t>Unit/yr</t>
  </si>
  <si>
    <t xml:space="preserve">You will be able to see your results in the Calculated Reductions Table in the Manufacturing Carbon Emissions and Graph Tabs. </t>
  </si>
  <si>
    <t>L</t>
  </si>
  <si>
    <t>kL</t>
  </si>
  <si>
    <t>kg</t>
  </si>
  <si>
    <t>Coal</t>
  </si>
  <si>
    <t>t</t>
  </si>
  <si>
    <t>TJ</t>
  </si>
  <si>
    <t>MJ</t>
  </si>
  <si>
    <t>kJ</t>
  </si>
  <si>
    <t>J</t>
  </si>
  <si>
    <t>Electricity</t>
  </si>
  <si>
    <t>GWh</t>
  </si>
  <si>
    <t>MWh</t>
  </si>
  <si>
    <t>Wh</t>
  </si>
  <si>
    <t>Conversion Factor</t>
  </si>
  <si>
    <t>Desired Unit</t>
  </si>
  <si>
    <t>Original Unit</t>
  </si>
  <si>
    <t xml:space="preserve">Energy Source - Refer to the Conversion Factors Tab if needed. You can multiply the annual energy usage number by the number in the Conversion Factors column. </t>
  </si>
  <si>
    <t xml:space="preserve">Please note that 5 years worth of information will need to be provided. </t>
  </si>
  <si>
    <t>Reporting year</t>
  </si>
  <si>
    <t>Total annual steel manufactured (tonnes)</t>
  </si>
  <si>
    <t>Do not fill in this table as it is calculated for you</t>
  </si>
  <si>
    <t>This section is automatically calculated. All cells are locked.</t>
  </si>
  <si>
    <t>Each state has different Emissions Factors for electricity and natural gas. Check the Emissions Factors Tab and enter the relevant Emission Factor for your state.</t>
  </si>
  <si>
    <t>SSA Credit 4.2 - Carbon Emissions Reduction</t>
  </si>
  <si>
    <t xml:space="preserve">Fill in all details in the table on the left. 
</t>
  </si>
  <si>
    <t xml:space="preserve">Enter the 5yr reporting period and the total steel manufactured in each year (in tonnes). </t>
  </si>
  <si>
    <t xml:space="preserve">Applicant Company Name </t>
  </si>
  <si>
    <t xml:space="preserve">For other fuel types refer to the National Greenhouse Accounts Factors 2024 </t>
  </si>
  <si>
    <t>https://www.dcceew.gov.au/climate-change/publications/national-greenhouse-accounts-factors-2024</t>
  </si>
  <si>
    <t xml:space="preserve">Enter the amount of each energy source that was used for each year.  Use the Conversion Factors Tab to change the units for the energy source if required.
</t>
  </si>
  <si>
    <t>Use the "Other energy source" to add another energy source if it is not on the list. Use the National Greenhouse Accounts Factors 2024 to determine the emissions factor - https://www.dcceew.gov.au/climate-change/publications/national-greenhouse-accounts-factors-2024</t>
  </si>
  <si>
    <t xml:space="preserve">* This document was created based on information available at the time of development (November 2022) and is subject to change with time. Emission factors are updated in accordance with the National Greenhouse Accounts Factors 2024 </t>
  </si>
  <si>
    <t>SSA Credit 4.2 - Carbon Emissions Reduction Form v1.6</t>
  </si>
  <si>
    <t>Instructions</t>
  </si>
  <si>
    <t>Reduction Year 2
(kg CO2-e /tonne)</t>
  </si>
  <si>
    <t>Reduction Year 3
(kg CO2-e /tonne)</t>
  </si>
  <si>
    <t>Reduction Year 4
(kg CO2-e /tonne)</t>
  </si>
  <si>
    <t>Reduction Year 5
(kg CO2-e /tonne)</t>
  </si>
  <si>
    <t>Total Emissions 
(kg CO2-e /tonne steel)</t>
  </si>
  <si>
    <t>Need to include renewable energy exported to the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</si>
</sst>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37" x14ac:knownFonts="1">
    <font>
      <sz val="11"/>
      <color theme="1"/>
      <name val="Calibri"/>
      <family val="2"/>
      <scheme val="minor"/>
    </font>
    <font>
      <b/>
      <sz val="11"/>
      <color theme="0"/>
      <name val="Calibri"/>
      <family val="2"/>
      <scheme val="minor"/>
    </font>
    <font>
      <b/>
      <sz val="1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4"/>
      <color theme="0"/>
      <name val="Calibri"/>
      <family val="2"/>
      <scheme val="minor"/>
    </font>
    <font>
      <sz val="10"/>
      <color theme="1"/>
      <name val="Arial"/>
      <family val="2"/>
    </font>
    <font>
      <b/>
      <sz val="14"/>
      <color rgb="FF534698"/>
      <name val="Arial"/>
      <family val="2"/>
    </font>
    <font>
      <sz val="11"/>
      <color theme="1"/>
      <name val="Calibri"/>
      <family val="2"/>
      <scheme val="minor"/>
    </font>
    <font>
      <sz val="8"/>
      <name val="Calibri"/>
      <family val="2"/>
      <scheme val="minor"/>
    </font>
    <font>
      <sz val="11"/>
      <color theme="0"/>
      <name val="Calibri"/>
      <family val="2"/>
      <scheme val="minor"/>
    </font>
    <font>
      <b/>
      <sz val="10"/>
      <color theme="0"/>
      <name val="Calibri"/>
      <family val="2"/>
      <scheme val="minor"/>
    </font>
    <font>
      <sz val="11"/>
      <name val="Calibri"/>
      <family val="2"/>
      <scheme val="minor"/>
    </font>
    <font>
      <b/>
      <u/>
      <sz val="18"/>
      <color theme="1"/>
      <name val="Arial"/>
      <family val="2"/>
    </font>
    <font>
      <b/>
      <u/>
      <sz val="14"/>
      <color theme="1"/>
      <name val="Arial"/>
      <family val="2"/>
    </font>
    <font>
      <sz val="11"/>
      <color theme="1"/>
      <name val="Arial"/>
      <family val="2"/>
    </font>
    <font>
      <sz val="12"/>
      <color theme="8"/>
      <name val="Calibri"/>
      <family val="2"/>
      <scheme val="minor"/>
    </font>
    <font>
      <vertAlign val="subscript"/>
      <sz val="9"/>
      <color theme="0"/>
      <name val="Times New Roman"/>
      <family val="1"/>
    </font>
    <font>
      <sz val="9"/>
      <color theme="0"/>
      <name val="Calibri"/>
      <family val="2"/>
      <scheme val="minor"/>
    </font>
    <font>
      <b/>
      <sz val="12"/>
      <color theme="8"/>
      <name val="Calibri"/>
      <family val="2"/>
      <scheme val="minor"/>
    </font>
    <font>
      <b/>
      <vertAlign val="subscript"/>
      <sz val="11"/>
      <color theme="0"/>
      <name val="Calibri"/>
      <family val="2"/>
      <scheme val="minor"/>
    </font>
    <font>
      <b/>
      <sz val="14"/>
      <color rgb="FFE46025"/>
      <name val="Arial"/>
      <family val="2"/>
    </font>
    <font>
      <i/>
      <sz val="10"/>
      <color theme="1"/>
      <name val="Arial"/>
      <family val="2"/>
    </font>
    <font>
      <b/>
      <sz val="11"/>
      <color theme="1"/>
      <name val="Calibri"/>
      <family val="2"/>
      <scheme val="minor"/>
    </font>
    <font>
      <sz val="10"/>
      <color theme="0"/>
      <name val="Arial"/>
      <family val="2"/>
    </font>
    <font>
      <sz val="10"/>
      <color theme="0"/>
      <name val="Calibri"/>
      <family val="2"/>
      <scheme val="minor"/>
    </font>
    <font>
      <sz val="9"/>
      <color indexed="81"/>
      <name val="Tahoma"/>
      <family val="2"/>
    </font>
    <font>
      <b/>
      <sz val="11"/>
      <name val="Arial"/>
      <family val="2"/>
    </font>
    <font>
      <b/>
      <sz val="11"/>
      <color theme="0"/>
      <name val="Arial"/>
      <family val="2"/>
    </font>
    <font>
      <b/>
      <i/>
      <sz val="11"/>
      <color theme="1"/>
      <name val="Arial"/>
      <family val="2"/>
    </font>
    <font>
      <sz val="11"/>
      <color theme="0"/>
      <name val="Arial"/>
      <family val="2"/>
    </font>
    <font>
      <i/>
      <sz val="11"/>
      <color theme="1"/>
      <name val="Arial"/>
      <family val="2"/>
    </font>
    <font>
      <b/>
      <sz val="14"/>
      <color theme="0"/>
      <name val="Arial"/>
      <family val="2"/>
    </font>
    <font>
      <u/>
      <sz val="11"/>
      <color theme="10"/>
      <name val="Calibri"/>
      <family val="2"/>
      <scheme val="minor"/>
    </font>
    <font>
      <u/>
      <sz val="11"/>
      <color theme="10"/>
      <name val="Arial"/>
      <family val="2"/>
    </font>
  </fonts>
  <fills count="13">
    <fill>
      <patternFill patternType="none"/>
    </fill>
    <fill>
      <patternFill patternType="gray125"/>
    </fill>
    <fill>
      <patternFill patternType="solid">
        <fgColor rgb="FF534698"/>
        <bgColor indexed="64"/>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E46025"/>
        <bgColor indexed="64"/>
      </patternFill>
    </fill>
    <fill>
      <patternFill patternType="solid">
        <fgColor rgb="FFCACED1"/>
        <bgColor indexed="64"/>
      </patternFill>
    </fill>
    <fill>
      <patternFill patternType="solid">
        <fgColor rgb="FF71797F"/>
        <bgColor indexed="64"/>
      </patternFill>
    </fill>
    <fill>
      <patternFill patternType="solid">
        <fgColor rgb="FFCACED1"/>
        <bgColor theme="0"/>
      </patternFill>
    </fill>
    <fill>
      <patternFill patternType="solid">
        <fgColor theme="0"/>
        <bgColor rgb="FFFFFFFF"/>
      </patternFill>
    </fill>
    <fill>
      <patternFill patternType="solid">
        <fgColor theme="0" tint="-0.14999847407452621"/>
        <bgColor rgb="FFFFFFFF"/>
      </patternFill>
    </fill>
    <fill>
      <patternFill patternType="solid">
        <fgColor theme="0" tint="-0.14999847407452621"/>
        <bgColor theme="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
      <left/>
      <right/>
      <top style="thin">
        <color auto="1"/>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indexed="64"/>
      </bottom>
      <diagonal/>
    </border>
    <border>
      <left style="thin">
        <color theme="4" tint="0.39997558519241921"/>
      </left>
      <right/>
      <top style="thin">
        <color auto="1"/>
      </top>
      <bottom style="thin">
        <color theme="4" tint="0.39997558519241921"/>
      </bottom>
      <diagonal/>
    </border>
  </borders>
  <cellStyleXfs count="6">
    <xf numFmtId="0" fontId="0" fillId="0" borderId="0"/>
    <xf numFmtId="0" fontId="3"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35" fillId="0" borderId="0" applyNumberFormat="0" applyFill="0" applyBorder="0" applyAlignment="0" applyProtection="0"/>
  </cellStyleXfs>
  <cellXfs count="170">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4"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1" fillId="2" borderId="0" xfId="0" applyFont="1" applyFill="1" applyAlignment="1">
      <alignment vertical="center" wrapText="1"/>
    </xf>
    <xf numFmtId="0" fontId="7" fillId="2" borderId="0" xfId="0" applyFont="1" applyFill="1" applyAlignment="1">
      <alignment vertical="center" wrapText="1"/>
    </xf>
    <xf numFmtId="0" fontId="9" fillId="0" borderId="0" xfId="0" applyFont="1" applyAlignment="1">
      <alignment vertical="center"/>
    </xf>
    <xf numFmtId="0" fontId="0" fillId="3" borderId="0" xfId="0" applyFill="1" applyAlignment="1">
      <alignment vertical="center"/>
    </xf>
    <xf numFmtId="0" fontId="2" fillId="0" borderId="0" xfId="0" applyFont="1" applyAlignment="1">
      <alignment horizontal="center" vertical="center"/>
    </xf>
    <xf numFmtId="0" fontId="0" fillId="0" borderId="7" xfId="0" applyBorder="1"/>
    <xf numFmtId="0" fontId="0" fillId="0" borderId="9" xfId="0" applyBorder="1"/>
    <xf numFmtId="0" fontId="14" fillId="0" borderId="9" xfId="0" applyFont="1" applyBorder="1" applyAlignment="1">
      <alignment vertical="center" wrapText="1"/>
    </xf>
    <xf numFmtId="0" fontId="0" fillId="0" borderId="8" xfId="0" applyBorder="1"/>
    <xf numFmtId="0" fontId="15" fillId="0" borderId="9" xfId="0" applyFont="1" applyBorder="1"/>
    <xf numFmtId="0" fontId="16" fillId="0" borderId="9" xfId="0" applyFont="1" applyBorder="1"/>
    <xf numFmtId="0" fontId="8" fillId="3" borderId="0" xfId="0" applyFont="1" applyFill="1" applyAlignment="1" applyProtection="1">
      <alignment vertical="center"/>
      <protection locked="0"/>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3" borderId="13" xfId="0" applyFill="1" applyBorder="1" applyAlignment="1">
      <alignment horizontal="center" vertical="center"/>
    </xf>
    <xf numFmtId="14"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0" fontId="8" fillId="3" borderId="5" xfId="0" applyFont="1" applyFill="1" applyBorder="1" applyAlignment="1">
      <alignment horizontal="center" vertical="center"/>
    </xf>
    <xf numFmtId="0" fontId="8" fillId="3" borderId="10" xfId="0" applyFont="1" applyFill="1" applyBorder="1" applyAlignment="1">
      <alignment horizontal="center" vertical="center"/>
    </xf>
    <xf numFmtId="14" fontId="8" fillId="3" borderId="5" xfId="0" applyNumberFormat="1" applyFont="1" applyFill="1" applyBorder="1" applyAlignment="1">
      <alignment horizontal="center" vertical="center"/>
    </xf>
    <xf numFmtId="165" fontId="8" fillId="3" borderId="0" xfId="0" applyNumberFormat="1" applyFont="1" applyFill="1" applyAlignment="1" applyProtection="1">
      <alignment vertical="center"/>
      <protection locked="0"/>
    </xf>
    <xf numFmtId="10" fontId="0" fillId="0" borderId="0" xfId="0" applyNumberFormat="1" applyAlignment="1">
      <alignment vertical="center"/>
    </xf>
    <xf numFmtId="10" fontId="0" fillId="0" borderId="0" xfId="0" applyNumberFormat="1" applyAlignment="1">
      <alignment horizontal="left" vertical="center"/>
    </xf>
    <xf numFmtId="0" fontId="0" fillId="3" borderId="2" xfId="0" applyFill="1" applyBorder="1" applyAlignment="1">
      <alignment horizontal="center" vertical="center"/>
    </xf>
    <xf numFmtId="0" fontId="12" fillId="5" borderId="0" xfId="0" applyFont="1" applyFill="1"/>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left" vertical="center"/>
    </xf>
    <xf numFmtId="0" fontId="4" fillId="0" borderId="6" xfId="0" applyFont="1" applyBorder="1" applyAlignment="1">
      <alignment vertical="center" wrapText="1"/>
    </xf>
    <xf numFmtId="0" fontId="0" fillId="0" borderId="22" xfId="0" applyBorder="1" applyAlignment="1">
      <alignment vertical="center"/>
    </xf>
    <xf numFmtId="0" fontId="5" fillId="0" borderId="0" xfId="1" applyFont="1" applyAlignment="1">
      <alignment horizontal="left" vertical="center"/>
    </xf>
    <xf numFmtId="0" fontId="0" fillId="0" borderId="17" xfId="0" applyBorder="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4" fillId="0" borderId="5" xfId="0" applyFont="1" applyBorder="1" applyAlignment="1">
      <alignment vertical="center" wrapText="1"/>
    </xf>
    <xf numFmtId="0" fontId="0" fillId="0" borderId="16" xfId="0" applyBorder="1" applyAlignment="1">
      <alignment vertical="center"/>
    </xf>
    <xf numFmtId="0" fontId="0" fillId="0" borderId="0" xfId="0" applyAlignment="1">
      <alignment wrapText="1"/>
    </xf>
    <xf numFmtId="0" fontId="18" fillId="0" borderId="0" xfId="3" applyFont="1" applyAlignment="1">
      <alignment vertical="center"/>
    </xf>
    <xf numFmtId="0" fontId="1" fillId="2" borderId="25" xfId="0" applyFont="1" applyFill="1" applyBorder="1" applyAlignment="1">
      <alignment vertical="center" wrapText="1"/>
    </xf>
    <xf numFmtId="0" fontId="1" fillId="2" borderId="23" xfId="0" applyFont="1" applyFill="1" applyBorder="1" applyAlignment="1">
      <alignment vertical="center" wrapText="1"/>
    </xf>
    <xf numFmtId="0" fontId="1" fillId="2" borderId="18" xfId="0" applyFont="1" applyFill="1" applyBorder="1" applyAlignment="1">
      <alignment vertical="center" wrapText="1"/>
    </xf>
    <xf numFmtId="0" fontId="0" fillId="3" borderId="21" xfId="0" applyFill="1" applyBorder="1" applyAlignment="1">
      <alignment horizontal="left" vertical="center"/>
    </xf>
    <xf numFmtId="0" fontId="0" fillId="4" borderId="2" xfId="0" applyFill="1" applyBorder="1" applyAlignment="1">
      <alignment horizontal="center" vertical="center"/>
    </xf>
    <xf numFmtId="0" fontId="0" fillId="3" borderId="26" xfId="0" applyFill="1" applyBorder="1" applyAlignment="1">
      <alignment horizontal="left" vertical="center" wrapText="1"/>
    </xf>
    <xf numFmtId="0" fontId="0" fillId="3" borderId="2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0" xfId="0" applyFill="1" applyAlignment="1">
      <alignment horizontal="left" vertical="center"/>
    </xf>
    <xf numFmtId="0" fontId="18" fillId="0" borderId="0" xfId="3" applyFont="1" applyAlignment="1">
      <alignment horizontal="center" vertical="center"/>
    </xf>
    <xf numFmtId="0" fontId="21" fillId="0" borderId="0" xfId="3" applyFont="1" applyAlignment="1">
      <alignment horizontal="center" vertical="center"/>
    </xf>
    <xf numFmtId="0" fontId="0" fillId="0" borderId="0" xfId="0" applyAlignment="1">
      <alignment horizontal="center" vertical="center"/>
    </xf>
    <xf numFmtId="0" fontId="0" fillId="3" borderId="2" xfId="0"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7" fillId="6" borderId="0" xfId="0" applyFont="1" applyFill="1" applyAlignment="1">
      <alignment vertical="center" wrapText="1"/>
    </xf>
    <xf numFmtId="0" fontId="1" fillId="6" borderId="0" xfId="0" applyFont="1" applyFill="1" applyAlignment="1">
      <alignment vertical="center" wrapText="1"/>
    </xf>
    <xf numFmtId="0" fontId="23" fillId="0" borderId="0" xfId="0" applyFont="1" applyAlignment="1">
      <alignment vertical="center"/>
    </xf>
    <xf numFmtId="0" fontId="13" fillId="6" borderId="0" xfId="0" applyFont="1" applyFill="1" applyAlignment="1">
      <alignment vertical="center" wrapText="1"/>
    </xf>
    <xf numFmtId="0" fontId="0" fillId="7" borderId="9" xfId="0" applyFill="1" applyBorder="1"/>
    <xf numFmtId="0" fontId="6" fillId="0" borderId="0" xfId="0" applyFont="1"/>
    <xf numFmtId="0" fontId="8" fillId="3" borderId="0" xfId="0" applyFont="1" applyFill="1" applyAlignment="1">
      <alignment vertical="center"/>
    </xf>
    <xf numFmtId="0" fontId="0" fillId="5" borderId="0" xfId="0" applyFill="1" applyAlignment="1">
      <alignment vertical="center"/>
    </xf>
    <xf numFmtId="0" fontId="4" fillId="5" borderId="0" xfId="0" applyFont="1" applyFill="1" applyAlignment="1">
      <alignment vertical="center" wrapText="1"/>
    </xf>
    <xf numFmtId="0" fontId="25" fillId="0" borderId="0" xfId="0" applyFont="1" applyAlignment="1">
      <alignment vertical="center"/>
    </xf>
    <xf numFmtId="166" fontId="26" fillId="3" borderId="0" xfId="0" applyNumberFormat="1" applyFont="1" applyFill="1" applyAlignment="1">
      <alignment vertical="center"/>
    </xf>
    <xf numFmtId="166" fontId="8" fillId="3" borderId="0" xfId="4" applyNumberFormat="1" applyFont="1" applyFill="1" applyBorder="1" applyAlignment="1" applyProtection="1">
      <alignment vertical="center"/>
      <protection locked="0"/>
    </xf>
    <xf numFmtId="0" fontId="24" fillId="3" borderId="0" xfId="0" applyFont="1" applyFill="1" applyAlignment="1" applyProtection="1">
      <alignment vertical="center" wrapText="1"/>
      <protection locked="0"/>
    </xf>
    <xf numFmtId="165" fontId="8" fillId="10" borderId="0" xfId="0" applyNumberFormat="1" applyFont="1" applyFill="1" applyAlignment="1">
      <alignment vertical="center"/>
    </xf>
    <xf numFmtId="165" fontId="17" fillId="9" borderId="15" xfId="0" applyNumberFormat="1" applyFont="1" applyFill="1" applyBorder="1" applyAlignment="1">
      <alignment horizontal="center" vertical="center"/>
    </xf>
    <xf numFmtId="0" fontId="12" fillId="5" borderId="0" xfId="0" applyFont="1" applyFill="1" applyAlignment="1">
      <alignment vertical="center"/>
    </xf>
    <xf numFmtId="0" fontId="12" fillId="5" borderId="0" xfId="0" applyFont="1" applyFill="1" applyAlignment="1">
      <alignment horizontal="left" vertical="center"/>
    </xf>
    <xf numFmtId="0" fontId="27" fillId="5" borderId="0" xfId="0" applyFont="1" applyFill="1" applyAlignment="1">
      <alignment vertical="center" wrapText="1"/>
    </xf>
    <xf numFmtId="0" fontId="0" fillId="0" borderId="2" xfId="0" applyBorder="1"/>
    <xf numFmtId="0" fontId="0" fillId="0" borderId="15" xfId="0" applyBorder="1"/>
    <xf numFmtId="0" fontId="14" fillId="5" borderId="0" xfId="0" applyFont="1" applyFill="1"/>
    <xf numFmtId="9" fontId="12" fillId="5" borderId="0" xfId="0" applyNumberFormat="1" applyFont="1" applyFill="1"/>
    <xf numFmtId="10" fontId="12" fillId="5" borderId="0" xfId="2" applyNumberFormat="1" applyFont="1" applyFill="1"/>
    <xf numFmtId="164" fontId="12" fillId="5" borderId="0" xfId="0" applyNumberFormat="1" applyFont="1" applyFill="1"/>
    <xf numFmtId="165" fontId="12" fillId="5" borderId="0" xfId="0" applyNumberFormat="1" applyFont="1" applyFill="1"/>
    <xf numFmtId="0" fontId="6" fillId="5" borderId="0" xfId="0" applyFont="1" applyFill="1"/>
    <xf numFmtId="3" fontId="17" fillId="3" borderId="2" xfId="0" applyNumberFormat="1" applyFont="1" applyFill="1" applyBorder="1" applyAlignment="1" applyProtection="1">
      <alignment horizontal="center" vertical="center"/>
      <protection locked="0"/>
    </xf>
    <xf numFmtId="0" fontId="7" fillId="6" borderId="0" xfId="0" applyFont="1" applyFill="1" applyAlignment="1">
      <alignment horizontal="center" vertical="center" wrapText="1"/>
    </xf>
    <xf numFmtId="0" fontId="29"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9" fontId="17" fillId="7" borderId="4" xfId="0" applyNumberFormat="1" applyFont="1" applyFill="1" applyBorder="1" applyAlignment="1">
      <alignment horizontal="center" vertical="center"/>
    </xf>
    <xf numFmtId="0" fontId="17" fillId="7" borderId="4" xfId="0" applyFont="1" applyFill="1" applyBorder="1" applyAlignment="1">
      <alignment horizontal="center" vertical="center"/>
    </xf>
    <xf numFmtId="0" fontId="29" fillId="8" borderId="21"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17" fillId="0" borderId="6" xfId="0" applyFont="1" applyBorder="1" applyAlignment="1">
      <alignment vertical="center"/>
    </xf>
    <xf numFmtId="0" fontId="17" fillId="0" borderId="2" xfId="0" applyFont="1" applyBorder="1" applyAlignment="1">
      <alignment vertical="center"/>
    </xf>
    <xf numFmtId="0" fontId="17" fillId="0" borderId="2" xfId="0" applyFont="1" applyBorder="1"/>
    <xf numFmtId="0" fontId="17" fillId="0" borderId="5" xfId="0" applyFont="1" applyBorder="1" applyAlignment="1">
      <alignment vertical="center"/>
    </xf>
    <xf numFmtId="0" fontId="17" fillId="0" borderId="0" xfId="0" applyFont="1" applyAlignment="1">
      <alignment vertical="center"/>
    </xf>
    <xf numFmtId="0" fontId="30" fillId="6" borderId="0" xfId="0" applyFont="1" applyFill="1" applyAlignment="1">
      <alignment horizontal="center" vertical="center" wrapText="1"/>
    </xf>
    <xf numFmtId="0" fontId="30" fillId="6" borderId="0" xfId="0" applyFont="1" applyFill="1" applyAlignment="1">
      <alignment vertical="center" wrapText="1"/>
    </xf>
    <xf numFmtId="0" fontId="29" fillId="8" borderId="1" xfId="0" applyFont="1" applyFill="1" applyBorder="1" applyAlignment="1">
      <alignment horizontal="center" vertical="center" wrapText="1"/>
    </xf>
    <xf numFmtId="0" fontId="17" fillId="0" borderId="0" xfId="0" applyFont="1" applyAlignment="1">
      <alignment horizontal="center" vertical="center"/>
    </xf>
    <xf numFmtId="165" fontId="17" fillId="9" borderId="0" xfId="0" applyNumberFormat="1" applyFont="1" applyFill="1" applyAlignment="1">
      <alignment horizontal="center" vertical="center"/>
    </xf>
    <xf numFmtId="164" fontId="17" fillId="9" borderId="0" xfId="0" applyNumberFormat="1" applyFont="1" applyFill="1" applyAlignment="1">
      <alignment horizontal="center" vertical="center"/>
    </xf>
    <xf numFmtId="0" fontId="31" fillId="0" borderId="0" xfId="0" applyFont="1" applyAlignment="1">
      <alignment horizontal="left" vertical="center"/>
    </xf>
    <xf numFmtId="0" fontId="17" fillId="3" borderId="2" xfId="0" applyFont="1" applyFill="1" applyBorder="1" applyAlignment="1" applyProtection="1">
      <alignment vertical="center"/>
      <protection locked="0"/>
    </xf>
    <xf numFmtId="0" fontId="17" fillId="12" borderId="2" xfId="0" applyFont="1" applyFill="1" applyBorder="1" applyAlignment="1" applyProtection="1">
      <alignment horizontal="center" vertical="center"/>
      <protection locked="0"/>
    </xf>
    <xf numFmtId="0" fontId="17" fillId="3" borderId="5" xfId="0" applyFont="1" applyFill="1" applyBorder="1" applyAlignment="1" applyProtection="1">
      <alignment vertical="center"/>
      <protection locked="0"/>
    </xf>
    <xf numFmtId="0" fontId="17" fillId="12" borderId="2" xfId="0" applyFont="1" applyFill="1" applyBorder="1" applyAlignment="1" applyProtection="1">
      <alignment horizontal="center" vertical="center" wrapText="1"/>
      <protection locked="0"/>
    </xf>
    <xf numFmtId="0" fontId="17" fillId="3" borderId="0" xfId="0" applyFont="1" applyFill="1" applyAlignment="1" applyProtection="1">
      <alignment vertical="center"/>
      <protection locked="0"/>
    </xf>
    <xf numFmtId="0" fontId="17" fillId="3" borderId="0" xfId="0" applyFont="1" applyFill="1" applyAlignment="1">
      <alignment vertical="center"/>
    </xf>
    <xf numFmtId="165" fontId="17" fillId="11" borderId="2" xfId="0" applyNumberFormat="1" applyFont="1" applyFill="1" applyBorder="1" applyAlignment="1">
      <alignment horizontal="center" vertical="center"/>
    </xf>
    <xf numFmtId="0" fontId="17" fillId="3" borderId="5" xfId="0" applyFont="1" applyFill="1" applyBorder="1" applyAlignment="1" applyProtection="1">
      <alignment horizontal="center" vertical="center"/>
      <protection locked="0"/>
    </xf>
    <xf numFmtId="0" fontId="17" fillId="3" borderId="0" xfId="0" applyFont="1" applyFill="1" applyAlignment="1">
      <alignment horizontal="center" vertical="center"/>
    </xf>
    <xf numFmtId="0" fontId="32" fillId="3" borderId="0" xfId="0" applyFont="1" applyFill="1" applyAlignment="1">
      <alignment horizontal="center" vertical="center"/>
    </xf>
    <xf numFmtId="0" fontId="17" fillId="3" borderId="0" xfId="0" applyFont="1" applyFill="1" applyAlignment="1" applyProtection="1">
      <alignment horizontal="center" vertical="center"/>
      <protection locked="0"/>
    </xf>
    <xf numFmtId="165" fontId="17" fillId="11" borderId="0" xfId="0" applyNumberFormat="1" applyFont="1" applyFill="1" applyAlignment="1">
      <alignment horizontal="center" vertical="center"/>
    </xf>
    <xf numFmtId="165" fontId="17" fillId="12" borderId="2" xfId="0" applyNumberFormat="1" applyFont="1" applyFill="1" applyBorder="1" applyAlignment="1" applyProtection="1">
      <alignment horizontal="center" vertical="center"/>
      <protection locked="0"/>
    </xf>
    <xf numFmtId="0" fontId="33" fillId="12" borderId="2" xfId="0" applyFont="1" applyFill="1" applyBorder="1" applyAlignment="1" applyProtection="1">
      <alignment horizontal="center" vertical="center" wrapText="1"/>
      <protection locked="0"/>
    </xf>
    <xf numFmtId="165" fontId="17" fillId="3" borderId="2" xfId="0" applyNumberFormat="1" applyFont="1" applyFill="1" applyBorder="1" applyAlignment="1">
      <alignment horizontal="center" vertical="center"/>
    </xf>
    <xf numFmtId="165" fontId="17" fillId="12" borderId="0" xfId="0" applyNumberFormat="1" applyFont="1" applyFill="1" applyAlignment="1" applyProtection="1">
      <alignment horizontal="center" vertical="center"/>
      <protection locked="0"/>
    </xf>
    <xf numFmtId="1" fontId="17" fillId="3" borderId="2" xfId="4" applyNumberFormat="1" applyFont="1" applyFill="1" applyBorder="1" applyAlignment="1" applyProtection="1">
      <alignment horizontal="center" vertical="center"/>
      <protection locked="0"/>
    </xf>
    <xf numFmtId="0" fontId="17" fillId="3" borderId="2" xfId="4" applyNumberFormat="1" applyFont="1" applyFill="1" applyBorder="1" applyAlignment="1" applyProtection="1">
      <alignment horizontal="center" vertical="center"/>
      <protection locked="0"/>
    </xf>
    <xf numFmtId="0" fontId="33" fillId="3" borderId="2" xfId="0" applyFont="1" applyFill="1" applyBorder="1" applyAlignment="1" applyProtection="1">
      <alignment horizontal="center" vertical="center" wrapText="1"/>
      <protection locked="0"/>
    </xf>
    <xf numFmtId="0" fontId="17" fillId="12" borderId="0" xfId="0" applyFont="1" applyFill="1" applyAlignment="1">
      <alignment horizontal="center" vertical="center"/>
    </xf>
    <xf numFmtId="0" fontId="34" fillId="6" borderId="0" xfId="0" applyFont="1" applyFill="1" applyAlignment="1">
      <alignment vertical="center"/>
    </xf>
    <xf numFmtId="0" fontId="30" fillId="6" borderId="11" xfId="0" applyFont="1" applyFill="1" applyBorder="1" applyAlignment="1">
      <alignment vertical="center" wrapText="1"/>
    </xf>
    <xf numFmtId="0" fontId="30" fillId="6" borderId="12" xfId="0" applyFont="1" applyFill="1" applyBorder="1" applyAlignment="1">
      <alignment horizontal="center" vertical="center" wrapText="1"/>
    </xf>
    <xf numFmtId="0" fontId="17" fillId="3" borderId="14" xfId="0" applyFont="1" applyFill="1" applyBorder="1" applyAlignment="1">
      <alignment horizontal="center" vertical="center"/>
    </xf>
    <xf numFmtId="0" fontId="17" fillId="3" borderId="10" xfId="0" applyFont="1" applyFill="1" applyBorder="1" applyAlignment="1">
      <alignment vertical="center"/>
    </xf>
    <xf numFmtId="0" fontId="17" fillId="3" borderId="5" xfId="0" applyFont="1" applyFill="1" applyBorder="1" applyAlignment="1">
      <alignment horizontal="center" vertical="center"/>
    </xf>
    <xf numFmtId="0" fontId="17" fillId="3" borderId="27" xfId="0" applyFont="1" applyFill="1" applyBorder="1" applyAlignment="1">
      <alignment vertical="center"/>
    </xf>
    <xf numFmtId="0" fontId="17" fillId="3" borderId="24" xfId="0" applyFont="1" applyFill="1" applyBorder="1" applyAlignment="1">
      <alignment horizontal="center" vertical="center"/>
    </xf>
    <xf numFmtId="0" fontId="17" fillId="3" borderId="10" xfId="0" applyFont="1" applyFill="1" applyBorder="1" applyAlignment="1">
      <alignment vertical="center" wrapText="1"/>
    </xf>
    <xf numFmtId="0" fontId="0" fillId="0" borderId="5" xfId="0" applyBorder="1"/>
    <xf numFmtId="0" fontId="0" fillId="0" borderId="16" xfId="0" applyBorder="1"/>
    <xf numFmtId="0" fontId="17" fillId="3" borderId="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7" fillId="6" borderId="0" xfId="0" applyFont="1" applyFill="1" applyAlignment="1">
      <alignment vertical="center"/>
    </xf>
    <xf numFmtId="0" fontId="7" fillId="0" borderId="0" xfId="0" applyFont="1" applyAlignment="1">
      <alignment vertical="center" wrapText="1"/>
    </xf>
    <xf numFmtId="0" fontId="17"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Alignment="1">
      <alignment wrapText="1"/>
    </xf>
    <xf numFmtId="0" fontId="17" fillId="0" borderId="0" xfId="0" applyFont="1"/>
    <xf numFmtId="0" fontId="36" fillId="0" borderId="0" xfId="5" applyFont="1" applyAlignment="1"/>
    <xf numFmtId="0" fontId="14" fillId="0" borderId="9" xfId="0" applyFont="1" applyBorder="1" applyAlignment="1">
      <alignment wrapText="1"/>
    </xf>
    <xf numFmtId="0" fontId="35" fillId="0" borderId="17" xfId="5" applyBorder="1" applyAlignment="1">
      <alignment vertical="top"/>
    </xf>
    <xf numFmtId="0" fontId="1" fillId="0" borderId="0" xfId="0" applyFont="1" applyAlignment="1">
      <alignment vertical="center" wrapText="1"/>
    </xf>
    <xf numFmtId="0" fontId="30" fillId="6" borderId="23" xfId="0" applyFont="1" applyFill="1" applyBorder="1" applyAlignment="1">
      <alignment horizontal="center" vertical="center" wrapText="1"/>
    </xf>
    <xf numFmtId="166" fontId="17" fillId="3" borderId="2" xfId="4" applyNumberFormat="1" applyFont="1" applyFill="1" applyBorder="1" applyAlignment="1" applyProtection="1">
      <alignment horizontal="left" vertical="center"/>
      <protection locked="0"/>
    </xf>
    <xf numFmtId="0" fontId="8" fillId="3" borderId="12" xfId="0" applyFont="1" applyFill="1" applyBorder="1" applyAlignment="1">
      <alignment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left" vertical="center"/>
    </xf>
    <xf numFmtId="0" fontId="29" fillId="8" borderId="20"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7" fillId="2" borderId="0" xfId="0" applyFont="1" applyFill="1" applyAlignment="1">
      <alignment horizontal="center" vertical="center"/>
    </xf>
    <xf numFmtId="0" fontId="1" fillId="2" borderId="19" xfId="0" applyFont="1" applyFill="1" applyBorder="1" applyAlignment="1">
      <alignment horizontal="center" vertical="center" wrapText="1"/>
    </xf>
  </cellXfs>
  <cellStyles count="6">
    <cellStyle name="Comma" xfId="4" builtinId="3"/>
    <cellStyle name="Hyperlink" xfId="5" builtinId="8"/>
    <cellStyle name="Normal" xfId="0" builtinId="0"/>
    <cellStyle name="Normal 2" xfId="1" xr:uid="{1A28866D-6C84-475C-8A51-24B42BE2DDD2}"/>
    <cellStyle name="Normal 23" xfId="3" xr:uid="{AD41CC42-91E9-4F0F-84CA-A47B4A967638}"/>
    <cellStyle name="Percent" xfId="2" builtinId="5"/>
  </cellStyles>
  <dxfs count="86">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center" vertical="center"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color theme="1"/>
        <name val="Arial"/>
        <family val="2"/>
        <scheme val="none"/>
      </font>
      <fill>
        <patternFill patternType="solid">
          <fgColor rgb="FFFFFFFF"/>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rgb="FFFFFFFF"/>
          <bgColor theme="0" tint="-0.1499984740745262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5" formatCode="0.0"/>
      <fill>
        <patternFill patternType="solid">
          <fgColor rgb="FFFFFFFF"/>
          <bgColor theme="0" tint="-0.1499984740745262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tint="-0.14999847407452621"/>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theme="0"/>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_-* #,##0_-;\-* #,##0_-;_-* &quot;-&quot;??_-;_-@_-"/>
      <fill>
        <patternFill patternType="solid">
          <fgColor theme="0"/>
          <bgColor theme="0"/>
        </patternFill>
      </fill>
      <alignment horizontal="left"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protection locked="0" hidden="0"/>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dxf>
    <dxf>
      <font>
        <strike val="0"/>
        <outline val="0"/>
        <shadow val="0"/>
        <u val="none"/>
        <vertAlign val="baseline"/>
        <sz val="11"/>
        <color theme="1"/>
        <name val="Arial"/>
        <family val="2"/>
        <scheme val="none"/>
      </font>
      <fill>
        <patternFill patternType="solid">
          <fgColor rgb="FFFFFFFF"/>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protection locked="1" hidden="0"/>
    </dxf>
    <dxf>
      <font>
        <strike val="0"/>
        <outline val="0"/>
        <shadow val="0"/>
        <u val="none"/>
        <vertAlign val="baseline"/>
        <sz val="11"/>
        <color theme="1"/>
        <name val="Arial"/>
        <family val="2"/>
        <scheme val="none"/>
      </font>
      <numFmt numFmtId="164" formatCode="0.0%"/>
      <fill>
        <patternFill patternType="solid">
          <fgColor theme="0"/>
          <bgColor rgb="FFCACED1"/>
        </patternFill>
      </fill>
      <alignment horizontal="center" vertical="center" textRotation="0" wrapText="0" indent="0" justifyLastLine="0" shrinkToFit="0" readingOrder="0"/>
      <border diagonalUp="0" diagonalDown="0">
        <left/>
        <right/>
        <top style="thin">
          <color auto="1"/>
        </top>
        <bottom/>
      </border>
      <protection locked="1" hidden="0"/>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protection locked="1" hidden="0"/>
    </dxf>
    <dxf>
      <border outline="0">
        <bottom style="thin">
          <color indexed="64"/>
        </bottom>
      </border>
    </dxf>
    <dxf>
      <font>
        <strike val="0"/>
        <outline val="0"/>
        <shadow val="0"/>
        <u val="none"/>
        <vertAlign val="baseline"/>
        <sz val="11"/>
        <color theme="1"/>
        <name val="Arial"/>
        <family val="2"/>
        <scheme val="none"/>
      </font>
      <numFmt numFmtId="165" formatCode="0.0"/>
      <fill>
        <patternFill patternType="solid">
          <fgColor theme="0"/>
          <bgColor rgb="FFCACED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center" vertical="center" textRotation="0" wrapText="1" indent="0" justifyLastLine="0" shrinkToFit="0" readingOrder="0"/>
    </dxf>
  </dxfs>
  <tableStyles count="0" defaultTableStyle="TableStyleMedium2" defaultPivotStyle="PivotStyleLight16"/>
  <colors>
    <mruColors>
      <color rgb="FFCACED1"/>
      <color rgb="FFF8A16A"/>
      <color rgb="FFE46025"/>
      <color rgb="FF71797F"/>
      <color rgb="FF534698"/>
      <color rgb="FFF0EEF8"/>
      <color rgb="FFCDC8E6"/>
      <color rgb="FFFFE5FF"/>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NZ" sz="1400" b="1"/>
              <a:t>Actual vs Target Carbon Emissions Reduction (%)</a:t>
            </a:r>
          </a:p>
          <a:p>
            <a:pPr>
              <a:defRPr b="1"/>
            </a:pPr>
            <a:r>
              <a:rPr lang="en-NZ" sz="1400" b="1"/>
              <a:t>and</a:t>
            </a:r>
            <a:r>
              <a:rPr lang="en-NZ" sz="1400" b="1" baseline="0"/>
              <a:t> </a:t>
            </a:r>
          </a:p>
          <a:p>
            <a:pPr>
              <a:defRPr b="1"/>
            </a:pPr>
            <a:r>
              <a:rPr lang="en-NZ" sz="1400" b="1" baseline="0"/>
              <a:t>Applicant GWP</a:t>
            </a:r>
            <a:endParaRPr lang="en-NZ" sz="1400" b="1"/>
          </a:p>
          <a:p>
            <a:pPr>
              <a:defRPr b="1"/>
            </a:pPr>
            <a:endParaRPr lang="en-NZ" sz="1400" b="1"/>
          </a:p>
        </c:rich>
      </c:tx>
      <c:layout>
        <c:manualLayout>
          <c:xMode val="edge"/>
          <c:yMode val="edge"/>
          <c:x val="0.35432149261885248"/>
          <c:y val="1.62622439402685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Graph!$E$13</c:f>
              <c:strCache>
                <c:ptCount val="1"/>
                <c:pt idx="0">
                  <c:v>Fabrication GWP</c:v>
                </c:pt>
              </c:strCache>
            </c:strRef>
          </c:tx>
          <c:spPr>
            <a:solidFill>
              <a:schemeClr val="accent5"/>
            </a:solidFill>
            <a:ln>
              <a:noFill/>
            </a:ln>
            <a:effectLst/>
          </c:spPr>
          <c:invertIfNegative val="0"/>
          <c:val>
            <c:numRef>
              <c:f>Graph!$E$14:$E$18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62D-4A9A-A9E6-763FA23F78C2}"/>
            </c:ext>
          </c:extLst>
        </c:ser>
        <c:dLbls>
          <c:showLegendKey val="0"/>
          <c:showVal val="0"/>
          <c:showCatName val="0"/>
          <c:showSerName val="0"/>
          <c:showPercent val="0"/>
          <c:showBubbleSize val="0"/>
        </c:dLbls>
        <c:gapWidth val="150"/>
        <c:axId val="102630096"/>
        <c:axId val="102649232"/>
      </c:barChart>
      <c:lineChart>
        <c:grouping val="standard"/>
        <c:varyColors val="0"/>
        <c:ser>
          <c:idx val="0"/>
          <c:order val="0"/>
          <c:tx>
            <c:strRef>
              <c:f>Graph!$B$1</c:f>
              <c:strCache>
                <c:ptCount val="1"/>
                <c:pt idx="0">
                  <c:v>Target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Graph!$A$14:$A$18</c:f>
              <c:strCache>
                <c:ptCount val="5"/>
                <c:pt idx="0">
                  <c:v>Year 1</c:v>
                </c:pt>
                <c:pt idx="1">
                  <c:v>Year 2</c:v>
                </c:pt>
                <c:pt idx="2">
                  <c:v>Year 3</c:v>
                </c:pt>
                <c:pt idx="3">
                  <c:v>Year 4</c:v>
                </c:pt>
                <c:pt idx="4">
                  <c:v>Year 5</c:v>
                </c:pt>
              </c:strCache>
            </c:strRef>
          </c:cat>
          <c:val>
            <c:numRef>
              <c:f>Graph!$B$14:$B$18</c:f>
              <c:numCache>
                <c:formatCode>0.0%</c:formatCode>
                <c:ptCount val="5"/>
                <c:pt idx="0" formatCode="0%">
                  <c:v>0</c:v>
                </c:pt>
                <c:pt idx="1">
                  <c:v>-5.0000000000000001E-3</c:v>
                </c:pt>
                <c:pt idx="2">
                  <c:v>-0.01</c:v>
                </c:pt>
                <c:pt idx="3">
                  <c:v>-1.4999999999999999E-2</c:v>
                </c:pt>
                <c:pt idx="4">
                  <c:v>-0.02</c:v>
                </c:pt>
              </c:numCache>
            </c:numRef>
          </c:val>
          <c:smooth val="0"/>
          <c:extLst>
            <c:ext xmlns:c16="http://schemas.microsoft.com/office/drawing/2014/chart" uri="{C3380CC4-5D6E-409C-BE32-E72D297353CC}">
              <c16:uniqueId val="{00000000-0A9F-4823-875F-A01C7C6FCCCE}"/>
            </c:ext>
          </c:extLst>
        </c:ser>
        <c:ser>
          <c:idx val="1"/>
          <c:order val="1"/>
          <c:tx>
            <c:strRef>
              <c:f>Graph!$D$1</c:f>
              <c:strCache>
                <c:ptCount val="1"/>
                <c:pt idx="0">
                  <c:v>Result</c:v>
                </c:pt>
              </c:strCache>
            </c:strRef>
          </c:tx>
          <c:spPr>
            <a:ln w="28575" cap="rnd">
              <a:solidFill>
                <a:schemeClr val="accent3"/>
              </a:solidFill>
              <a:round/>
            </a:ln>
            <a:effectLst/>
          </c:spPr>
          <c:marker>
            <c:symbol val="none"/>
          </c:marker>
          <c:cat>
            <c:strRef>
              <c:f>Graph!$A$14:$A$18</c:f>
              <c:strCache>
                <c:ptCount val="5"/>
                <c:pt idx="0">
                  <c:v>Year 1</c:v>
                </c:pt>
                <c:pt idx="1">
                  <c:v>Year 2</c:v>
                </c:pt>
                <c:pt idx="2">
                  <c:v>Year 3</c:v>
                </c:pt>
                <c:pt idx="3">
                  <c:v>Year 4</c:v>
                </c:pt>
                <c:pt idx="4">
                  <c:v>Year 5</c:v>
                </c:pt>
              </c:strCache>
            </c:strRef>
          </c:cat>
          <c:val>
            <c:numRef>
              <c:f>Graph!$D$14:$D$18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9F-4823-875F-A01C7C6FCCCE}"/>
            </c:ext>
          </c:extLst>
        </c:ser>
        <c:dLbls>
          <c:showLegendKey val="0"/>
          <c:showVal val="0"/>
          <c:showCatName val="0"/>
          <c:showSerName val="0"/>
          <c:showPercent val="0"/>
          <c:showBubbleSize val="0"/>
        </c:dLbls>
        <c:marker val="1"/>
        <c:smooth val="0"/>
        <c:axId val="2030646943"/>
        <c:axId val="1931485231"/>
      </c:lineChart>
      <c:catAx>
        <c:axId val="2030646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485231"/>
        <c:crosses val="autoZero"/>
        <c:auto val="1"/>
        <c:lblAlgn val="ctr"/>
        <c:lblOffset val="100"/>
        <c:noMultiLvlLbl val="0"/>
      </c:catAx>
      <c:valAx>
        <c:axId val="1931485231"/>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646943"/>
        <c:crosses val="autoZero"/>
        <c:crossBetween val="between"/>
      </c:valAx>
      <c:valAx>
        <c:axId val="10264923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30096"/>
        <c:crosses val="max"/>
        <c:crossBetween val="between"/>
      </c:valAx>
      <c:catAx>
        <c:axId val="102630096"/>
        <c:scaling>
          <c:orientation val="minMax"/>
        </c:scaling>
        <c:delete val="1"/>
        <c:axPos val="b"/>
        <c:numFmt formatCode="General" sourceLinked="1"/>
        <c:majorTickMark val="none"/>
        <c:minorTickMark val="none"/>
        <c:tickLblPos val="nextTo"/>
        <c:crossAx val="10264923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3</xdr:col>
      <xdr:colOff>219075</xdr:colOff>
      <xdr:row>9</xdr:row>
      <xdr:rowOff>1946</xdr:rowOff>
    </xdr:to>
    <xdr:pic>
      <xdr:nvPicPr>
        <xdr:cNvPr id="5" name="Picture 4">
          <a:extLst>
            <a:ext uri="{FF2B5EF4-FFF2-40B4-BE49-F238E27FC236}">
              <a16:creationId xmlns:a16="http://schemas.microsoft.com/office/drawing/2014/main" id="{8CA33AEF-3536-4056-86B5-0174B0BDD736}"/>
            </a:ext>
          </a:extLst>
        </xdr:cNvPr>
        <xdr:cNvPicPr>
          <a:picLocks noChangeAspect="1"/>
        </xdr:cNvPicPr>
      </xdr:nvPicPr>
      <xdr:blipFill>
        <a:blip xmlns:r="http://schemas.openxmlformats.org/officeDocument/2006/relationships" r:embed="rId1"/>
        <a:stretch>
          <a:fillRect/>
        </a:stretch>
      </xdr:blipFill>
      <xdr:spPr>
        <a:xfrm>
          <a:off x="76200" y="0"/>
          <a:ext cx="4505325" cy="1706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82550</xdr:rowOff>
    </xdr:from>
    <xdr:to>
      <xdr:col>1</xdr:col>
      <xdr:colOff>772795</xdr:colOff>
      <xdr:row>5</xdr:row>
      <xdr:rowOff>135583</xdr:rowOff>
    </xdr:to>
    <xdr:pic>
      <xdr:nvPicPr>
        <xdr:cNvPr id="2" name="Picture 1">
          <a:extLst>
            <a:ext uri="{FF2B5EF4-FFF2-40B4-BE49-F238E27FC236}">
              <a16:creationId xmlns:a16="http://schemas.microsoft.com/office/drawing/2014/main" id="{63FEAC35-D941-49A9-AEB9-D624E1582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2550"/>
          <a:ext cx="1191895" cy="973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45</xdr:row>
      <xdr:rowOff>258535</xdr:rowOff>
    </xdr:from>
    <xdr:to>
      <xdr:col>7</xdr:col>
      <xdr:colOff>0</xdr:colOff>
      <xdr:row>49</xdr:row>
      <xdr:rowOff>27213</xdr:rowOff>
    </xdr:to>
    <xdr:sp macro="" textlink="">
      <xdr:nvSpPr>
        <xdr:cNvPr id="28" name="TextBox 27">
          <a:extLst>
            <a:ext uri="{FF2B5EF4-FFF2-40B4-BE49-F238E27FC236}">
              <a16:creationId xmlns:a16="http://schemas.microsoft.com/office/drawing/2014/main" id="{B8F8867A-D8E3-4F93-9861-8BF801A7BBC1}"/>
            </a:ext>
          </a:extLst>
        </xdr:cNvPr>
        <xdr:cNvSpPr txBox="1"/>
      </xdr:nvSpPr>
      <xdr:spPr>
        <a:xfrm>
          <a:off x="12913179" y="17403535"/>
          <a:ext cx="1700893" cy="15376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fix</a:t>
          </a:r>
          <a:r>
            <a:rPr lang="en-NZ" sz="1100" baseline="0"/>
            <a:t> all calcs as per piece of paper with the right emission factors which match units, and adjust for tonnes of steel as well (this currently happens in the GJ/tonne column)</a:t>
          </a:r>
          <a:endParaRPr lang="en-NZ" sz="1100"/>
        </a:p>
      </xdr:txBody>
    </xdr:sp>
    <xdr:clientData/>
  </xdr:twoCellAnchor>
  <xdr:twoCellAnchor>
    <xdr:from>
      <xdr:col>7</xdr:col>
      <xdr:colOff>0</xdr:colOff>
      <xdr:row>55</xdr:row>
      <xdr:rowOff>272142</xdr:rowOff>
    </xdr:from>
    <xdr:to>
      <xdr:col>7</xdr:col>
      <xdr:colOff>0</xdr:colOff>
      <xdr:row>61</xdr:row>
      <xdr:rowOff>13606</xdr:rowOff>
    </xdr:to>
    <xdr:sp macro="" textlink="">
      <xdr:nvSpPr>
        <xdr:cNvPr id="34" name="TextBox 33">
          <a:extLst>
            <a:ext uri="{FF2B5EF4-FFF2-40B4-BE49-F238E27FC236}">
              <a16:creationId xmlns:a16="http://schemas.microsoft.com/office/drawing/2014/main" id="{18485656-0484-4461-8002-4B9FFD448027}"/>
            </a:ext>
          </a:extLst>
        </xdr:cNvPr>
        <xdr:cNvSpPr txBox="1"/>
      </xdr:nvSpPr>
      <xdr:spPr>
        <a:xfrm>
          <a:off x="12913179" y="21716999"/>
          <a:ext cx="1700893" cy="15376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fix</a:t>
          </a:r>
          <a:r>
            <a:rPr lang="en-NZ" sz="1100" baseline="0"/>
            <a:t> all calcs as per piece of paper with the right emission factors which match units, and adjust for tonnes of steel as well (this currently happens in the GJ/tonne column)</a:t>
          </a:r>
          <a:endParaRPr lang="en-NZ" sz="1100"/>
        </a:p>
      </xdr:txBody>
    </xdr:sp>
    <xdr:clientData/>
  </xdr:twoCellAnchor>
  <xdr:twoCellAnchor editAs="oneCell">
    <xdr:from>
      <xdr:col>10</xdr:col>
      <xdr:colOff>214616</xdr:colOff>
      <xdr:row>3</xdr:row>
      <xdr:rowOff>50815</xdr:rowOff>
    </xdr:from>
    <xdr:to>
      <xdr:col>10</xdr:col>
      <xdr:colOff>1409686</xdr:colOff>
      <xdr:row>5</xdr:row>
      <xdr:rowOff>543406</xdr:rowOff>
    </xdr:to>
    <xdr:pic>
      <xdr:nvPicPr>
        <xdr:cNvPr id="2" name="Picture 1">
          <a:extLst>
            <a:ext uri="{FF2B5EF4-FFF2-40B4-BE49-F238E27FC236}">
              <a16:creationId xmlns:a16="http://schemas.microsoft.com/office/drawing/2014/main" id="{27B277B8-38AB-45A0-87D5-A6D144828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6904" y="583569"/>
          <a:ext cx="1195070" cy="925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192617</xdr:colOff>
      <xdr:row>9</xdr:row>
      <xdr:rowOff>128905</xdr:rowOff>
    </xdr:from>
    <xdr:to>
      <xdr:col>23</xdr:col>
      <xdr:colOff>348192</xdr:colOff>
      <xdr:row>45</xdr:row>
      <xdr:rowOff>82550</xdr:rowOff>
    </xdr:to>
    <xdr:graphicFrame macro="">
      <xdr:nvGraphicFramePr>
        <xdr:cNvPr id="2" name="Chart 1">
          <a:extLst>
            <a:ext uri="{FF2B5EF4-FFF2-40B4-BE49-F238E27FC236}">
              <a16:creationId xmlns:a16="http://schemas.microsoft.com/office/drawing/2014/main" id="{E5933E1A-8C2E-806D-86B1-4BAB7D7E52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183444</xdr:colOff>
      <xdr:row>0</xdr:row>
      <xdr:rowOff>155222</xdr:rowOff>
    </xdr:from>
    <xdr:to>
      <xdr:col>3</xdr:col>
      <xdr:colOff>161784</xdr:colOff>
      <xdr:row>6</xdr:row>
      <xdr:rowOff>28338</xdr:rowOff>
    </xdr:to>
    <xdr:pic>
      <xdr:nvPicPr>
        <xdr:cNvPr id="3" name="Picture 2">
          <a:extLst>
            <a:ext uri="{FF2B5EF4-FFF2-40B4-BE49-F238E27FC236}">
              <a16:creationId xmlns:a16="http://schemas.microsoft.com/office/drawing/2014/main" id="{60BA7D0E-0FFB-49C9-A37C-0E8710E116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222" y="155222"/>
          <a:ext cx="1191895" cy="973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xdr:col>
      <xdr:colOff>1204595</xdr:colOff>
      <xdr:row>6</xdr:row>
      <xdr:rowOff>2233</xdr:rowOff>
    </xdr:to>
    <xdr:pic>
      <xdr:nvPicPr>
        <xdr:cNvPr id="3" name="Picture 2">
          <a:extLst>
            <a:ext uri="{FF2B5EF4-FFF2-40B4-BE49-F238E27FC236}">
              <a16:creationId xmlns:a16="http://schemas.microsoft.com/office/drawing/2014/main" id="{5A9046F1-1F7C-4307-8AA4-CC790D1D1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33350"/>
          <a:ext cx="1191895" cy="973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0</xdr:col>
      <xdr:colOff>1268095</xdr:colOff>
      <xdr:row>5</xdr:row>
      <xdr:rowOff>167333</xdr:rowOff>
    </xdr:to>
    <xdr:pic>
      <xdr:nvPicPr>
        <xdr:cNvPr id="2" name="Picture 1">
          <a:extLst>
            <a:ext uri="{FF2B5EF4-FFF2-40B4-BE49-F238E27FC236}">
              <a16:creationId xmlns:a16="http://schemas.microsoft.com/office/drawing/2014/main" id="{9653A00C-EB26-4662-8526-787ABD5DC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14300"/>
          <a:ext cx="1191895" cy="9737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800100</xdr:colOff>
      <xdr:row>1</xdr:row>
      <xdr:rowOff>38100</xdr:rowOff>
    </xdr:from>
    <xdr:to>
      <xdr:col>3</xdr:col>
      <xdr:colOff>1544955</xdr:colOff>
      <xdr:row>10</xdr:row>
      <xdr:rowOff>17186</xdr:rowOff>
    </xdr:to>
    <xdr:pic>
      <xdr:nvPicPr>
        <xdr:cNvPr id="2" name="Picture 1">
          <a:extLst>
            <a:ext uri="{FF2B5EF4-FFF2-40B4-BE49-F238E27FC236}">
              <a16:creationId xmlns:a16="http://schemas.microsoft.com/office/drawing/2014/main" id="{7F8ACCDD-A588-4CA5-9C34-42A5775040FF}"/>
            </a:ext>
          </a:extLst>
        </xdr:cNvPr>
        <xdr:cNvPicPr>
          <a:picLocks noChangeAspect="1"/>
        </xdr:cNvPicPr>
      </xdr:nvPicPr>
      <xdr:blipFill>
        <a:blip xmlns:r="http://schemas.openxmlformats.org/officeDocument/2006/relationships" r:embed="rId1"/>
        <a:stretch>
          <a:fillRect/>
        </a:stretch>
      </xdr:blipFill>
      <xdr:spPr>
        <a:xfrm>
          <a:off x="990600" y="228600"/>
          <a:ext cx="4497705" cy="16935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ri\Downloads\20220930111315_06-09_responsible_products_calculator_v1_revb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ri/Downloads/20220930111315_06-09_responsible_products_calculator_v1_revb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DD1379-EEAA-4A4A-A86C-9CBF5ADDAD20}" name="Table5" displayName="Table5" ref="B28:I29" totalsRowShown="0" headerRowDxfId="85" dataDxfId="84" tableBorderDxfId="83">
  <tableColumns count="8">
    <tableColumn id="12" xr3:uid="{CCE228B0-C130-47A4-9B68-EC505CF13928}" name="Reduction Year 2_x000a_(kg CO2-e /tonne)" dataDxfId="82">
      <calculatedColumnFormula>E20-E21</calculatedColumnFormula>
    </tableColumn>
    <tableColumn id="1" xr3:uid="{DFD689F7-CBAF-49E7-B6B4-7F98F26E37CC}" name="% Reduction Year 2" dataDxfId="81">
      <calculatedColumnFormula>1-E21/E20</calculatedColumnFormula>
    </tableColumn>
    <tableColumn id="13" xr3:uid="{08172B98-7403-4168-9DBE-3B18FB29F61B}" name="Reduction Year 3_x000a_(kg CO2-e /tonne)" dataDxfId="80">
      <calculatedColumnFormula>E21-E22</calculatedColumnFormula>
    </tableColumn>
    <tableColumn id="3" xr3:uid="{FB84715F-B835-4CF0-B17E-0B20B0108704}" name="% Reduction Year 3" dataDxfId="79">
      <calculatedColumnFormula>1-E22/E21</calculatedColumnFormula>
    </tableColumn>
    <tableColumn id="14" xr3:uid="{0DE14D78-4EA6-4470-BFBA-48B4E4AF9286}" name="Reduction Year 4_x000a_(kg CO2-e /tonne)" dataDxfId="78">
      <calculatedColumnFormula>E22-E23</calculatedColumnFormula>
    </tableColumn>
    <tableColumn id="10" xr3:uid="{03B4AC05-0DD6-4088-B8F9-AE87174E04F4}" name="% Reduction Year 4" dataDxfId="77">
      <calculatedColumnFormula>1-E23/E22</calculatedColumnFormula>
    </tableColumn>
    <tableColumn id="15" xr3:uid="{9413284A-8192-4176-ABF7-28C098A2E724}" name="Reduction Year 5_x000a_(kg CO2-e /tonne)" dataDxfId="76">
      <calculatedColumnFormula>E23-E24</calculatedColumnFormula>
    </tableColumn>
    <tableColumn id="4" xr3:uid="{CDB0C9AA-23F1-4483-A29E-6456A4359FD8}" name="% Reduction Year 5" dataDxfId="75">
      <calculatedColumnFormula>1-E24/E23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FFAE58-9A91-468C-B767-82857008456B}" name="Table24569" displayName="Table24569" ref="B32:G40" totalsRowCount="1" headerRowDxfId="74" dataDxfId="73" totalsRowDxfId="72">
  <tableColumns count="6">
    <tableColumn id="6" xr3:uid="{0D5A07E6-83CA-4126-8D55-24F29E8E52DA}" name="Energy Source - Refer to the Conversion Factors Tab if needed. You can multiply the annual energy usage number by the number in the Conversion Factors column. " totalsRowLabel="Total" dataDxfId="71" totalsRowDxfId="70"/>
    <tableColumn id="5" xr3:uid="{A6FE2023-C671-41EA-A979-EEAA9A3BCD6D}" name="Renewable" dataDxfId="69" totalsRowDxfId="68"/>
    <tableColumn id="4" xr3:uid="{27A6317F-42AC-4B4C-927F-9EC2E7A70470}" name=" Annual energy usage" dataDxfId="67" totalsRowDxfId="66" dataCellStyle="Comma"/>
    <tableColumn id="9" xr3:uid="{40BEF667-3BBE-452C-A2B4-3614D7FCC872}" name="Unit/yr" dataDxfId="65" totalsRowDxfId="64"/>
    <tableColumn id="8" xr3:uid="{A54B8AB3-81D5-4331-A80D-199F93F101D5}" name="Emission Factors - Refer to the  Emission Factors tab. Ensure EF units match the unit column. " dataDxfId="63" totalsRowDxfId="62"/>
    <tableColumn id="7" xr3:uid="{47C5D26D-4F38-4D2A-84A8-69442D48EDEB}" name="Total Emissions _x000a_(kg CO2-e /tonne steel)" totalsRowFunction="sum" dataDxfId="61" totalsRowDxfId="60">
      <calculatedColumnFormula>IFERROR((Table24569[[#This Row],[ Annual energy usage]]*Table24569[[#This Row],[Emission Factors - Refer to the  Emission Factors tab. Ensure EF units match the unit column. ]]/D$20),"")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F5BB63-C7FE-4996-8695-C437160D4249}" name="Table245697" displayName="Table245697" ref="B43:G51" totalsRowCount="1" headerRowDxfId="59" dataDxfId="58" totalsRowDxfId="57">
  <tableColumns count="6">
    <tableColumn id="6" xr3:uid="{26448719-77EA-40FD-B3C9-55F09ABFC92C}" name="Energy Source - Refer to the Conversion Factors Tab if needed. You can multiply the annual energy usage number by the number in the Conversion Factors column. " totalsRowLabel="Total" dataDxfId="56" totalsRowDxfId="55"/>
    <tableColumn id="5" xr3:uid="{73403853-DB46-4881-82EC-DA108AA38DE9}" name="Renewable" dataDxfId="54" totalsRowDxfId="53"/>
    <tableColumn id="4" xr3:uid="{36B59318-601D-4642-A6B2-D6A3260BD529}" name=" Annual energy usage" dataDxfId="52" totalsRowDxfId="51" dataCellStyle="Comma"/>
    <tableColumn id="3" xr3:uid="{FF317883-3C51-4502-8842-ECFE1EFB26A5}" name="Unit/yr" dataDxfId="50" totalsRowDxfId="49"/>
    <tableColumn id="1" xr3:uid="{F3331D4F-33D4-47FD-84D7-5E78818BFB7D}" name="Emission Factors - Refer to the  Emission Factors tab. Ensure EF units match the unit column. " dataDxfId="48" totalsRowDxfId="47"/>
    <tableColumn id="8" xr3:uid="{D060256A-745B-4239-9C25-E90C8F7373C5}" name="Total Emissions _x000a_(kg CO2-e /tonne steel)" totalsRowFunction="sum" dataDxfId="46" totalsRowDxfId="45">
      <calculatedColumnFormula>IFERROR((Table245697[[#This Row],[ Annual energy usage]]*Table245697[[#This Row],[Emission Factors - Refer to the  Emission Factors tab. Ensure EF units match the unit column. ]]/D$21),"")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D7FF61-AC91-48A0-9619-609018A3E77E}" name="Table2456978" displayName="Table2456978" ref="B54:G62" totalsRowCount="1" headerRowDxfId="44" dataDxfId="43" totalsRowDxfId="42">
  <tableColumns count="6">
    <tableColumn id="6" xr3:uid="{96AF8623-2A73-4C77-ADFF-DB2E9F5234CF}" name="Energy Source - Refer to the Conversion Factors Tab if needed. You can multiply the annual energy usage number by the number in the Conversion Factors column. " totalsRowLabel="Total" dataDxfId="41" totalsRowDxfId="40"/>
    <tableColumn id="5" xr3:uid="{0B66BFFD-5251-420C-9535-A02BC47AEC5C}" name="Renewable" dataDxfId="39" totalsRowDxfId="38"/>
    <tableColumn id="4" xr3:uid="{406BE0CA-44CC-424B-86E2-B7C4486D3FCA}" name=" Annual energy usage" dataDxfId="37" totalsRowDxfId="36" dataCellStyle="Comma"/>
    <tableColumn id="3" xr3:uid="{7A56B06C-5D33-442C-AAB9-7F4E25BDB06A}" name="Unit" dataDxfId="35" totalsRowDxfId="34"/>
    <tableColumn id="1" xr3:uid="{56DED19D-DBBA-4915-A090-9509B1EC3C3D}" name="Emission Factors - Refer to the  Emission Factors tab. Ensure EF units match the unit column. " dataDxfId="33" totalsRowDxfId="32"/>
    <tableColumn id="8" xr3:uid="{18730297-9D77-40E9-BB68-87033C7B6142}" name="Total Emissions _x000a_(kg CO2-e /tonne steel)" totalsRowFunction="sum" dataDxfId="31" totalsRowDxfId="30">
      <calculatedColumnFormula>IFERROR((Table245697[[#This Row],[ Annual energy usage]]*Table245697[[#This Row],[Emission Factors - Refer to the  Emission Factors tab. Ensure EF units match the unit column. ]]/D$21),"")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8F32A0-064E-4FA9-B51F-00E4DB794DBC}" name="Table24569782" displayName="Table24569782" ref="B65:G73" totalsRowCount="1" headerRowDxfId="29" dataDxfId="28" totalsRowDxfId="27">
  <tableColumns count="6">
    <tableColumn id="6" xr3:uid="{362B0D93-D221-4F2E-94E9-31F8889FAEEB}" name="Energy Source - Refer to the Conversion Factors Tab if needed. You can multiply the annual energy usage number by the number in the Conversion Factors column. " totalsRowLabel="Total" dataDxfId="26" totalsRowDxfId="25"/>
    <tableColumn id="5" xr3:uid="{D6F8C809-494D-4E2C-8527-F4D4A69F9AEB}" name="Renewable" dataDxfId="24" totalsRowDxfId="23"/>
    <tableColumn id="4" xr3:uid="{9D8C0DA0-BE44-4D76-A962-AB710EFF73FB}" name=" Annual energy usage" dataDxfId="22" totalsRowDxfId="21" dataCellStyle="Comma"/>
    <tableColumn id="3" xr3:uid="{4FAA3DF6-06CA-4BD4-A52F-385D8DBAC280}" name="Unit" dataDxfId="20" totalsRowDxfId="19"/>
    <tableColumn id="1" xr3:uid="{F59A3EB1-C9AF-46C2-90E0-AD462CB8EEA5}" name="Emission Factors - Refer to the  Emission Factors tab. Ensure EF units match the unit column. " dataDxfId="18" totalsRowDxfId="17"/>
    <tableColumn id="8" xr3:uid="{0EAA1F46-E99A-4F3B-BB8F-E68BDCE0A649}" name="Total Emissions _x000a_(kg CO2-e /tonne steel)" totalsRowFunction="sum" dataDxfId="16" totalsRowDxfId="15">
      <calculatedColumnFormula>IFERROR((Table24569782[[#This Row],[ Annual energy usage]]*Table24569782[[#This Row],[Emission Factors - Refer to the  Emission Factors tab. Ensure EF units match the unit column. ]]/D$23),"")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C80659-722C-4ABB-96B1-3A55C62AEBD9}" name="Table245697823" displayName="Table245697823" ref="B76:G84" totalsRowCount="1" headerRowDxfId="14" dataDxfId="13" totalsRowDxfId="12">
  <tableColumns count="6">
    <tableColumn id="6" xr3:uid="{F4D7B5B5-B0CB-419A-B7B4-7E74F225B07B}" name="Energy Source - Refer to the Conversion Factors Tab if needed. You can multiply the annual energy usage number by the number in the Conversion Factors column. " totalsRowLabel="Total" dataDxfId="11" totalsRowDxfId="10"/>
    <tableColumn id="5" xr3:uid="{B5D99080-1E26-4911-B37C-808C6EC29317}" name="Renewable" dataDxfId="9" totalsRowDxfId="8"/>
    <tableColumn id="4" xr3:uid="{BA8821A9-22CD-40AF-8665-61BCC3093B6E}" name=" Annual energy usage" dataDxfId="7" totalsRowDxfId="6" dataCellStyle="Comma"/>
    <tableColumn id="3" xr3:uid="{99C6F703-3402-4F9B-A0A1-6B735FF7AD18}" name="Unit" dataDxfId="5" totalsRowDxfId="4"/>
    <tableColumn id="1" xr3:uid="{49393D3E-B73D-40CC-8627-A5245EEE3654}" name="Emission Factors - Refer to the  Emission Factors tab. Ensure EF units match the unit column. " dataDxfId="3" totalsRowDxfId="2"/>
    <tableColumn id="8" xr3:uid="{0B9B3B1C-3579-4ED5-AAEA-7C7F82324609}" name="Total Emissions _x000a_(kg CO2-e /tonne steel)" totalsRowFunction="sum" dataDxfId="1" totalsRowDxfId="0">
      <calculatedColumnFormula>IFERROR((Table245697823[[#This Row],[ Annual energy usage]]*Table245697823[[#This Row],[Emission Factors - Refer to the  Emission Factors tab. Ensure EF units match the unit column. ]]/D$24),"")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dcceew.gov.au/climate-change/publications/national-greenhouse-accounts-factors-2024"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dcceew.gov.au/climate-change/publications/national-greenhouse-accounts-factors-202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9F7A-B32B-4E91-B86C-D9940F8999D6}">
  <dimension ref="B10:F18"/>
  <sheetViews>
    <sheetView showGridLines="0" showRowColHeaders="0" workbookViewId="0">
      <selection activeCell="D25" sqref="D25"/>
    </sheetView>
  </sheetViews>
  <sheetFormatPr defaultRowHeight="14.5" x14ac:dyDescent="0.35"/>
  <cols>
    <col min="2" max="2" width="31.1796875" customWidth="1"/>
    <col min="3" max="3" width="25.1796875" customWidth="1"/>
    <col min="4" max="4" width="31.54296875" customWidth="1"/>
    <col min="5" max="5" width="15.54296875" customWidth="1"/>
    <col min="6" max="6" width="16.81640625" customWidth="1"/>
  </cols>
  <sheetData>
    <row r="10" spans="2:6" ht="18.5" x14ac:dyDescent="0.35">
      <c r="B10" s="9" t="s">
        <v>0</v>
      </c>
      <c r="C10" s="9"/>
      <c r="D10" s="9"/>
      <c r="E10" s="9"/>
      <c r="F10" s="9"/>
    </row>
    <row r="12" spans="2:6" x14ac:dyDescent="0.35">
      <c r="B12" s="20" t="s">
        <v>1</v>
      </c>
      <c r="C12" s="21" t="s">
        <v>2</v>
      </c>
      <c r="D12" s="21" t="s">
        <v>3</v>
      </c>
      <c r="E12" s="21" t="s">
        <v>4</v>
      </c>
      <c r="F12" s="8" t="s">
        <v>5</v>
      </c>
    </row>
    <row r="13" spans="2:6" x14ac:dyDescent="0.35">
      <c r="B13" s="22" t="s">
        <v>6</v>
      </c>
      <c r="C13" s="23">
        <v>44858</v>
      </c>
      <c r="D13" s="24" t="s">
        <v>7</v>
      </c>
      <c r="E13" s="24" t="s">
        <v>8</v>
      </c>
      <c r="F13" s="25" t="s">
        <v>9</v>
      </c>
    </row>
    <row r="14" spans="2:6" x14ac:dyDescent="0.35">
      <c r="B14" s="26" t="s">
        <v>6</v>
      </c>
      <c r="C14" s="27">
        <v>44886</v>
      </c>
      <c r="D14" s="25" t="s">
        <v>10</v>
      </c>
      <c r="E14" s="25" t="s">
        <v>8</v>
      </c>
      <c r="F14" s="25"/>
    </row>
    <row r="15" spans="2:6" x14ac:dyDescent="0.35">
      <c r="B15" s="26">
        <v>0.1</v>
      </c>
      <c r="C15" s="27">
        <v>44887</v>
      </c>
      <c r="D15" s="25" t="s">
        <v>11</v>
      </c>
      <c r="E15" s="25" t="s">
        <v>8</v>
      </c>
      <c r="F15" s="25"/>
    </row>
    <row r="16" spans="2:6" x14ac:dyDescent="0.35">
      <c r="B16" s="26">
        <v>0.2</v>
      </c>
      <c r="C16" s="27">
        <v>44894</v>
      </c>
      <c r="D16" s="25" t="s">
        <v>12</v>
      </c>
      <c r="E16" s="25" t="s">
        <v>8</v>
      </c>
      <c r="F16" s="25" t="s">
        <v>9</v>
      </c>
    </row>
    <row r="17" spans="2:6" x14ac:dyDescent="0.35">
      <c r="B17" s="26">
        <v>1</v>
      </c>
      <c r="C17" s="27">
        <v>44902</v>
      </c>
      <c r="D17" s="25" t="s">
        <v>13</v>
      </c>
      <c r="E17" s="25" t="s">
        <v>8</v>
      </c>
      <c r="F17" s="25" t="s">
        <v>14</v>
      </c>
    </row>
    <row r="18" spans="2:6" x14ac:dyDescent="0.35">
      <c r="B18" s="26">
        <v>1.1000000000000001</v>
      </c>
      <c r="C18" s="27">
        <v>44939</v>
      </c>
      <c r="D18" s="25" t="s">
        <v>15</v>
      </c>
      <c r="E18" s="25" t="s">
        <v>8</v>
      </c>
      <c r="F18"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888C-4B53-40A4-9144-0D510D72D28D}">
  <dimension ref="A5:AK24"/>
  <sheetViews>
    <sheetView showGridLines="0" showRowColHeaders="0" zoomScale="106" zoomScaleNormal="106" workbookViewId="0">
      <selection activeCell="B14" sqref="B14"/>
    </sheetView>
  </sheetViews>
  <sheetFormatPr defaultRowHeight="14.5" x14ac:dyDescent="0.35"/>
  <cols>
    <col min="2" max="2" width="93.54296875" customWidth="1"/>
    <col min="13" max="13" width="11.453125" customWidth="1"/>
  </cols>
  <sheetData>
    <row r="5" spans="1:37" x14ac:dyDescent="0.35">
      <c r="L5" s="159"/>
      <c r="M5" s="159"/>
    </row>
    <row r="7" spans="1:37" ht="18.5" x14ac:dyDescent="0.35">
      <c r="A7" s="62"/>
      <c r="B7" s="62"/>
      <c r="C7" s="145"/>
      <c r="D7" s="145"/>
      <c r="E7" s="145"/>
      <c r="F7" s="145"/>
      <c r="G7" s="145"/>
      <c r="H7" s="145"/>
      <c r="I7" s="145"/>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row>
    <row r="8" spans="1:37" x14ac:dyDescent="0.35">
      <c r="A8" s="65"/>
      <c r="B8" s="13"/>
    </row>
    <row r="9" spans="1:37" ht="23" x14ac:dyDescent="0.5">
      <c r="A9" s="65"/>
      <c r="B9" s="17" t="s">
        <v>16</v>
      </c>
    </row>
    <row r="10" spans="1:37" x14ac:dyDescent="0.35">
      <c r="A10" s="65"/>
      <c r="B10" s="14"/>
    </row>
    <row r="11" spans="1:37" x14ac:dyDescent="0.35">
      <c r="A11" s="65"/>
      <c r="B11" s="66" t="s">
        <v>17</v>
      </c>
    </row>
    <row r="12" spans="1:37" x14ac:dyDescent="0.35">
      <c r="A12" s="65"/>
      <c r="B12" s="14"/>
    </row>
    <row r="13" spans="1:37" ht="29" x14ac:dyDescent="0.35">
      <c r="A13" s="65"/>
      <c r="B13" s="15" t="s">
        <v>18</v>
      </c>
    </row>
    <row r="14" spans="1:37" x14ac:dyDescent="0.35">
      <c r="A14" s="65"/>
      <c r="B14" s="15"/>
    </row>
    <row r="15" spans="1:37" ht="29" x14ac:dyDescent="0.35">
      <c r="A15" s="65"/>
      <c r="B15" s="15" t="s">
        <v>150</v>
      </c>
    </row>
    <row r="16" spans="1:37" x14ac:dyDescent="0.35">
      <c r="A16" s="65"/>
      <c r="B16" s="15"/>
    </row>
    <row r="17" spans="1:10" x14ac:dyDescent="0.35">
      <c r="A17" s="65"/>
      <c r="B17" s="15" t="s">
        <v>168</v>
      </c>
      <c r="C17" s="157"/>
      <c r="D17" s="158"/>
      <c r="E17" s="158"/>
      <c r="F17" s="158"/>
      <c r="G17" s="158"/>
      <c r="H17" s="158"/>
      <c r="I17" s="158"/>
      <c r="J17" s="158"/>
    </row>
    <row r="18" spans="1:10" x14ac:dyDescent="0.35">
      <c r="A18" s="65"/>
      <c r="B18" s="14"/>
      <c r="C18" s="157"/>
      <c r="D18" s="158"/>
      <c r="E18" s="158"/>
      <c r="F18" s="158"/>
      <c r="G18" s="158"/>
      <c r="H18" s="158"/>
      <c r="I18" s="158"/>
      <c r="J18" s="158"/>
    </row>
    <row r="19" spans="1:10" ht="18" x14ac:dyDescent="0.4">
      <c r="A19" s="65"/>
      <c r="B19" s="18" t="s">
        <v>19</v>
      </c>
      <c r="C19" s="157"/>
      <c r="D19" s="158"/>
      <c r="E19" s="158"/>
      <c r="F19" s="158"/>
      <c r="G19" s="158"/>
      <c r="H19" s="158"/>
      <c r="I19" s="158"/>
      <c r="J19" s="158"/>
    </row>
    <row r="20" spans="1:10" x14ac:dyDescent="0.35">
      <c r="A20" s="65"/>
      <c r="B20" s="14"/>
    </row>
    <row r="21" spans="1:10" ht="60" customHeight="1" x14ac:dyDescent="0.35">
      <c r="A21" s="65"/>
      <c r="B21" s="151" t="s">
        <v>182</v>
      </c>
    </row>
    <row r="22" spans="1:10" ht="27" customHeight="1" x14ac:dyDescent="0.35">
      <c r="A22" s="65"/>
      <c r="B22" s="152" t="s">
        <v>179</v>
      </c>
    </row>
    <row r="23" spans="1:10" ht="29" x14ac:dyDescent="0.35">
      <c r="A23" s="65"/>
      <c r="B23" s="151" t="s">
        <v>20</v>
      </c>
    </row>
    <row r="24" spans="1:10" x14ac:dyDescent="0.35">
      <c r="A24" s="65"/>
      <c r="B24" s="16"/>
    </row>
  </sheetData>
  <sheetProtection algorithmName="SHA-512" hashValue="ZBag7kBNaJwRYAHPOw9NOTHZBlH3h2lvoEVtbfk21w5fh8Vyf29WOAxm/gHL2RnxIxFWnfzCaAxFYrUmCO3AKA==" saltValue="hslOBY//qDPMGHvQHbxkvQ==" spinCount="100000" sheet="1" objects="1" scenarios="1"/>
  <mergeCells count="2">
    <mergeCell ref="C17:J19"/>
    <mergeCell ref="L5:M5"/>
  </mergeCells>
  <hyperlinks>
    <hyperlink ref="B22" r:id="rId1" xr:uid="{C7F7AFF4-3507-4308-A5D3-3F3434F7C17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8549-C0C0-4B6D-B794-2AB34CB0FCF2}">
  <sheetPr>
    <pageSetUpPr fitToPage="1"/>
  </sheetPr>
  <dimension ref="B4:AB85"/>
  <sheetViews>
    <sheetView showGridLines="0" showRowColHeaders="0" tabSelected="1" topLeftCell="A4" zoomScale="90" zoomScaleNormal="90" workbookViewId="0">
      <pane ySplit="3" topLeftCell="A7" activePane="bottomLeft" state="frozen"/>
      <selection activeCell="A4" sqref="A4"/>
      <selection pane="bottomLeft" activeCell="D21" sqref="D21"/>
    </sheetView>
  </sheetViews>
  <sheetFormatPr defaultColWidth="8.81640625" defaultRowHeight="14.5" x14ac:dyDescent="0.35"/>
  <cols>
    <col min="1" max="1" width="3" style="1" customWidth="1"/>
    <col min="2" max="2" width="46" style="1" customWidth="1"/>
    <col min="3" max="3" width="30.1796875" style="1" customWidth="1"/>
    <col min="4" max="4" width="24" style="1" customWidth="1"/>
    <col min="5" max="5" width="28.81640625" style="1" customWidth="1"/>
    <col min="6" max="6" width="32.26953125" style="1" customWidth="1"/>
    <col min="7" max="7" width="37.7265625" style="1" customWidth="1"/>
    <col min="8" max="8" width="29.453125" style="1" customWidth="1"/>
    <col min="9" max="9" width="25.81640625" style="2" customWidth="1"/>
    <col min="10" max="10" width="7.1796875" style="4" customWidth="1"/>
    <col min="11" max="11" width="25" style="1" customWidth="1"/>
    <col min="12" max="12" width="8.81640625" style="1"/>
    <col min="13" max="13" width="0" style="1" hidden="1" customWidth="1"/>
    <col min="14" max="16384" width="8.81640625" style="1"/>
  </cols>
  <sheetData>
    <row r="4" spans="2:28" x14ac:dyDescent="0.35">
      <c r="J4" s="3"/>
    </row>
    <row r="5" spans="2:28" ht="20.5" customHeight="1" x14ac:dyDescent="0.35">
      <c r="H5" s="7"/>
      <c r="I5" s="6"/>
      <c r="J5" s="3"/>
    </row>
    <row r="6" spans="2:28" ht="43.5" customHeight="1" x14ac:dyDescent="0.35">
      <c r="B6" s="130" t="s">
        <v>183</v>
      </c>
      <c r="C6" s="89"/>
      <c r="D6" s="62"/>
      <c r="E6" s="62"/>
      <c r="F6" s="62"/>
      <c r="G6" s="62"/>
      <c r="H6" s="62"/>
      <c r="I6" s="62"/>
      <c r="J6" s="62"/>
      <c r="K6" s="145"/>
      <c r="L6" s="145"/>
      <c r="M6" s="145"/>
      <c r="N6" s="145"/>
      <c r="O6" s="145"/>
      <c r="P6" s="145"/>
      <c r="Q6" s="145"/>
      <c r="R6" s="145"/>
      <c r="S6" s="145"/>
      <c r="T6" s="153"/>
      <c r="U6" s="153"/>
      <c r="V6" s="153"/>
      <c r="W6" s="153"/>
      <c r="X6" s="153"/>
      <c r="Y6" s="153"/>
      <c r="Z6" s="153"/>
      <c r="AA6" s="153"/>
      <c r="AB6" s="153"/>
    </row>
    <row r="7" spans="2:28" ht="16.5" customHeight="1" x14ac:dyDescent="0.35"/>
    <row r="8" spans="2:28" ht="16.5" customHeight="1" x14ac:dyDescent="0.35">
      <c r="B8" s="64" t="s">
        <v>21</v>
      </c>
      <c r="E8" s="64" t="s">
        <v>184</v>
      </c>
    </row>
    <row r="9" spans="2:28" ht="6" customHeight="1" x14ac:dyDescent="0.35">
      <c r="B9" s="10"/>
    </row>
    <row r="10" spans="2:28" ht="32" customHeight="1" x14ac:dyDescent="0.35">
      <c r="B10" s="90" t="s">
        <v>177</v>
      </c>
      <c r="C10" s="92"/>
      <c r="E10" s="97" t="s">
        <v>21</v>
      </c>
      <c r="F10" s="101" t="s">
        <v>175</v>
      </c>
      <c r="G10" s="101"/>
      <c r="H10" s="139"/>
      <c r="I10" s="139"/>
      <c r="J10" s="139"/>
      <c r="K10" s="140"/>
    </row>
    <row r="11" spans="2:28" ht="30.75" customHeight="1" x14ac:dyDescent="0.35">
      <c r="B11" s="91" t="s">
        <v>23</v>
      </c>
      <c r="C11" s="93"/>
      <c r="E11" s="96" t="s">
        <v>22</v>
      </c>
      <c r="F11" s="99" t="s">
        <v>176</v>
      </c>
      <c r="G11" s="100"/>
      <c r="H11" s="80"/>
      <c r="I11" s="80"/>
      <c r="J11" s="80"/>
      <c r="K11" s="81"/>
    </row>
    <row r="12" spans="2:28" ht="26.15" customHeight="1" x14ac:dyDescent="0.35">
      <c r="B12" s="91" t="s">
        <v>24</v>
      </c>
      <c r="C12" s="93"/>
      <c r="E12" s="97" t="s">
        <v>135</v>
      </c>
      <c r="F12" s="101" t="s">
        <v>172</v>
      </c>
      <c r="G12" s="101"/>
      <c r="H12" s="40"/>
      <c r="I12" s="41"/>
      <c r="J12" s="42"/>
      <c r="K12" s="43"/>
    </row>
    <row r="13" spans="2:28" ht="26.15" customHeight="1" x14ac:dyDescent="0.35">
      <c r="B13" s="91" t="s">
        <v>25</v>
      </c>
      <c r="C13" s="93"/>
      <c r="E13" s="160" t="s">
        <v>26</v>
      </c>
      <c r="F13" s="98" t="s">
        <v>180</v>
      </c>
      <c r="G13" s="98"/>
      <c r="H13" s="33"/>
      <c r="I13" s="35"/>
      <c r="J13" s="36"/>
      <c r="K13" s="37"/>
    </row>
    <row r="14" spans="2:28" ht="28.5" customHeight="1" x14ac:dyDescent="0.35">
      <c r="B14" s="91" t="s">
        <v>27</v>
      </c>
      <c r="C14" s="94" t="e">
        <f>1-E24/E20</f>
        <v>#DIV/0!</v>
      </c>
      <c r="E14" s="161"/>
      <c r="F14" s="102" t="s">
        <v>173</v>
      </c>
      <c r="G14" s="102"/>
      <c r="H14" s="34"/>
      <c r="I14" s="38"/>
      <c r="K14" s="39"/>
    </row>
    <row r="15" spans="2:28" ht="26.15" customHeight="1" x14ac:dyDescent="0.35">
      <c r="B15" s="91" t="s">
        <v>28</v>
      </c>
      <c r="C15" s="95" t="e">
        <f>IF(C14&gt;=2%,"Yes","No")</f>
        <v>#DIV/0!</v>
      </c>
      <c r="E15" s="161"/>
      <c r="F15" s="102" t="s">
        <v>181</v>
      </c>
      <c r="G15" s="102"/>
      <c r="K15" s="39"/>
    </row>
    <row r="16" spans="2:28" ht="25.5" customHeight="1" x14ac:dyDescent="0.35">
      <c r="E16" s="97" t="s">
        <v>29</v>
      </c>
      <c r="F16" s="101" t="s">
        <v>148</v>
      </c>
      <c r="G16" s="101"/>
      <c r="H16" s="40"/>
      <c r="I16" s="41"/>
      <c r="J16" s="42"/>
      <c r="K16" s="43"/>
    </row>
    <row r="17" spans="2:19" ht="14" customHeight="1" x14ac:dyDescent="0.35"/>
    <row r="18" spans="2:19" ht="26.15" customHeight="1" x14ac:dyDescent="0.35">
      <c r="B18" s="64" t="s">
        <v>30</v>
      </c>
      <c r="C18"/>
      <c r="F18" s="71"/>
      <c r="G18" s="71"/>
      <c r="H18" s="77"/>
      <c r="I18" s="77"/>
      <c r="J18" s="77"/>
      <c r="K18" s="77"/>
      <c r="L18" s="77"/>
      <c r="M18" s="77"/>
      <c r="N18" s="77"/>
    </row>
    <row r="19" spans="2:19" ht="44.25" customHeight="1" x14ac:dyDescent="0.35">
      <c r="B19" s="103" t="s">
        <v>31</v>
      </c>
      <c r="C19" s="103" t="s">
        <v>169</v>
      </c>
      <c r="D19" s="103" t="s">
        <v>170</v>
      </c>
      <c r="E19" s="154" t="s">
        <v>189</v>
      </c>
      <c r="F19" s="71"/>
      <c r="G19" s="71"/>
      <c r="H19" s="77"/>
      <c r="I19" s="77"/>
      <c r="J19" s="77"/>
      <c r="K19" s="77"/>
      <c r="L19" s="77"/>
      <c r="M19" s="77"/>
      <c r="N19" s="77"/>
      <c r="R19" s="77"/>
      <c r="S19" s="77"/>
    </row>
    <row r="20" spans="2:19" ht="26.15" customHeight="1" x14ac:dyDescent="0.35">
      <c r="B20" s="105" t="s">
        <v>32</v>
      </c>
      <c r="C20" s="61"/>
      <c r="D20" s="88"/>
      <c r="E20" s="76">
        <f>Table24569[[#Totals],[Total Emissions 
(kg CO2-e /tonne steel)]]</f>
        <v>0</v>
      </c>
      <c r="F20" s="71"/>
      <c r="G20" s="71"/>
      <c r="H20" s="77"/>
      <c r="I20" s="77"/>
      <c r="J20" s="77"/>
      <c r="K20" s="77"/>
      <c r="L20" s="77"/>
      <c r="M20" s="77"/>
      <c r="N20" s="77"/>
      <c r="R20" s="77"/>
      <c r="S20" s="77"/>
    </row>
    <row r="21" spans="2:19" ht="26.15" customHeight="1" x14ac:dyDescent="0.35">
      <c r="B21" s="105" t="s">
        <v>33</v>
      </c>
      <c r="C21" s="61"/>
      <c r="D21" s="61"/>
      <c r="E21" s="76">
        <f>Table245697[[#Totals],[Total Emissions 
(kg CO2-e /tonne steel)]]</f>
        <v>0</v>
      </c>
      <c r="F21" s="71"/>
      <c r="G21" s="71"/>
      <c r="H21" s="77"/>
      <c r="I21" s="77"/>
      <c r="J21" s="77"/>
      <c r="K21" s="77"/>
      <c r="L21" s="77"/>
      <c r="M21" s="77"/>
      <c r="N21" s="77"/>
      <c r="R21" s="77"/>
      <c r="S21" s="77"/>
    </row>
    <row r="22" spans="2:19" ht="26.15" customHeight="1" x14ac:dyDescent="0.35">
      <c r="B22" s="105" t="s">
        <v>34</v>
      </c>
      <c r="C22" s="61"/>
      <c r="D22" s="61"/>
      <c r="E22" s="76">
        <f>Table2456978[[#Totals],[Total Emissions 
(kg CO2-e /tonne steel)]]</f>
        <v>0</v>
      </c>
      <c r="F22" s="71"/>
      <c r="G22" s="71"/>
      <c r="H22" s="77"/>
      <c r="I22" s="77"/>
      <c r="J22" s="77"/>
      <c r="K22" s="77"/>
      <c r="L22" s="77"/>
      <c r="M22" s="77"/>
      <c r="N22" s="77"/>
      <c r="R22" s="77"/>
      <c r="S22" s="77"/>
    </row>
    <row r="23" spans="2:19" ht="26.15" customHeight="1" x14ac:dyDescent="0.35">
      <c r="B23" s="105" t="s">
        <v>35</v>
      </c>
      <c r="C23" s="61"/>
      <c r="D23" s="61"/>
      <c r="E23" s="76">
        <f>Table24569782[[#Totals],[Total Emissions 
(kg CO2-e /tonne steel)]]</f>
        <v>0</v>
      </c>
      <c r="F23" s="71"/>
      <c r="G23" s="71"/>
      <c r="H23" s="77"/>
      <c r="I23" s="77"/>
      <c r="J23" s="77"/>
      <c r="K23" s="77"/>
      <c r="L23" s="77"/>
      <c r="M23" s="77"/>
      <c r="N23" s="77"/>
      <c r="R23" s="77"/>
      <c r="S23" s="77"/>
    </row>
    <row r="24" spans="2:19" ht="26.15" customHeight="1" x14ac:dyDescent="0.35">
      <c r="B24" s="105" t="s">
        <v>36</v>
      </c>
      <c r="C24" s="61"/>
      <c r="D24" s="88"/>
      <c r="E24" s="76">
        <f>Table245697823[[#Totals],[Total Emissions 
(kg CO2-e /tonne steel)]]</f>
        <v>0</v>
      </c>
      <c r="F24" s="71"/>
      <c r="G24" s="71"/>
      <c r="H24" s="77"/>
      <c r="I24" s="77"/>
      <c r="J24" s="77"/>
      <c r="K24" s="77"/>
      <c r="L24" s="77"/>
      <c r="M24" s="77"/>
      <c r="N24" s="77"/>
      <c r="R24" s="77"/>
      <c r="S24" s="77"/>
    </row>
    <row r="25" spans="2:19" ht="26.15" customHeight="1" x14ac:dyDescent="0.35">
      <c r="H25" s="77"/>
      <c r="I25" s="78"/>
      <c r="J25" s="79"/>
      <c r="K25" s="77"/>
      <c r="L25" s="77"/>
      <c r="M25" s="77"/>
      <c r="N25" s="77"/>
      <c r="R25" s="77"/>
      <c r="S25" s="77"/>
    </row>
    <row r="26" spans="2:19" ht="26.15" customHeight="1" x14ac:dyDescent="0.35">
      <c r="B26" s="64" t="s">
        <v>37</v>
      </c>
      <c r="K26" s="77"/>
      <c r="L26" s="77"/>
      <c r="M26" s="77"/>
      <c r="N26" s="77"/>
      <c r="R26" s="77"/>
      <c r="S26" s="77"/>
    </row>
    <row r="27" spans="2:19" ht="26.15" customHeight="1" x14ac:dyDescent="0.35">
      <c r="B27" s="109" t="s">
        <v>171</v>
      </c>
      <c r="C27" s="106"/>
      <c r="D27" s="106"/>
      <c r="E27" s="106"/>
      <c r="F27" s="106"/>
      <c r="G27" s="106"/>
      <c r="H27" s="106"/>
      <c r="I27" s="106"/>
      <c r="J27" s="1"/>
      <c r="K27" s="77"/>
      <c r="L27" s="77"/>
      <c r="M27" s="77"/>
      <c r="N27" s="77"/>
      <c r="R27" s="77"/>
      <c r="S27" s="77"/>
    </row>
    <row r="28" spans="2:19" ht="30" customHeight="1" x14ac:dyDescent="0.35">
      <c r="B28" s="103" t="s">
        <v>185</v>
      </c>
      <c r="C28" s="103" t="s">
        <v>38</v>
      </c>
      <c r="D28" s="103" t="s">
        <v>186</v>
      </c>
      <c r="E28" s="103" t="s">
        <v>39</v>
      </c>
      <c r="F28" s="103" t="s">
        <v>187</v>
      </c>
      <c r="G28" s="103" t="s">
        <v>40</v>
      </c>
      <c r="H28" s="103" t="s">
        <v>188</v>
      </c>
      <c r="I28" s="103" t="s">
        <v>41</v>
      </c>
      <c r="J28" s="1"/>
    </row>
    <row r="29" spans="2:19" ht="20" customHeight="1" x14ac:dyDescent="0.35">
      <c r="B29" s="107">
        <f>E20-E21</f>
        <v>0</v>
      </c>
      <c r="C29" s="108" t="e">
        <f>1-E21/E20</f>
        <v>#DIV/0!</v>
      </c>
      <c r="D29" s="107">
        <f>E21-E22</f>
        <v>0</v>
      </c>
      <c r="E29" s="108" t="e">
        <f>1-E22/E21</f>
        <v>#DIV/0!</v>
      </c>
      <c r="F29" s="107">
        <f>E22-E23</f>
        <v>0</v>
      </c>
      <c r="G29" s="108" t="e">
        <f>1-E23/E22</f>
        <v>#DIV/0!</v>
      </c>
      <c r="H29" s="107">
        <f>E23-E24</f>
        <v>0</v>
      </c>
      <c r="I29" s="108" t="e">
        <f>1-E24/E23</f>
        <v>#DIV/0!</v>
      </c>
      <c r="J29" s="1"/>
    </row>
    <row r="30" spans="2:19" ht="20" customHeight="1" x14ac:dyDescent="0.35">
      <c r="B30" s="29"/>
      <c r="C30" s="29"/>
      <c r="G30" s="29"/>
      <c r="I30" s="30"/>
      <c r="J30" s="1"/>
    </row>
    <row r="31" spans="2:19" ht="20" customHeight="1" x14ac:dyDescent="0.35">
      <c r="B31" s="64" t="s">
        <v>42</v>
      </c>
      <c r="F31" s="69"/>
      <c r="G31" s="69"/>
    </row>
    <row r="32" spans="2:19" ht="80" customHeight="1" x14ac:dyDescent="0.35">
      <c r="B32" s="104" t="s">
        <v>167</v>
      </c>
      <c r="C32" s="103" t="s">
        <v>43</v>
      </c>
      <c r="D32" s="103" t="s">
        <v>44</v>
      </c>
      <c r="E32" s="103" t="s">
        <v>149</v>
      </c>
      <c r="F32" s="103" t="s">
        <v>146</v>
      </c>
      <c r="G32" s="103" t="s">
        <v>189</v>
      </c>
    </row>
    <row r="33" spans="2:13" ht="20" customHeight="1" x14ac:dyDescent="0.35">
      <c r="B33" s="110" t="s">
        <v>46</v>
      </c>
      <c r="C33" s="61" t="s">
        <v>47</v>
      </c>
      <c r="D33" s="61"/>
      <c r="E33" s="111" t="s">
        <v>136</v>
      </c>
      <c r="F33" s="61">
        <v>0.7</v>
      </c>
      <c r="G33" s="116" t="str">
        <f>IFERROR((Table24569[[#This Row],[ Annual energy usage]]*Table24569[[#This Row],[Emission Factors - Refer to the  Emission Factors tab. Ensure EF units match the unit column. ]]/D$20),"")</f>
        <v/>
      </c>
    </row>
    <row r="34" spans="2:13" ht="20" customHeight="1" x14ac:dyDescent="0.35">
      <c r="B34" s="112" t="s">
        <v>48</v>
      </c>
      <c r="C34" s="117" t="s">
        <v>49</v>
      </c>
      <c r="D34" s="155"/>
      <c r="E34" s="111" t="s">
        <v>136</v>
      </c>
      <c r="F34" s="117"/>
      <c r="G34" s="116" t="str">
        <f>IFERROR((Table24569[[#This Row],[ Annual energy usage]]*Table24569[[#This Row],[Emission Factors - Refer to the  Emission Factors tab. Ensure EF units match the unit column. ]]/D$20),"")</f>
        <v/>
      </c>
    </row>
    <row r="35" spans="2:13" ht="20" customHeight="1" x14ac:dyDescent="0.35">
      <c r="B35" s="112" t="s">
        <v>50</v>
      </c>
      <c r="C35" s="117" t="s">
        <v>49</v>
      </c>
      <c r="D35" s="61"/>
      <c r="E35" s="111" t="s">
        <v>136</v>
      </c>
      <c r="F35" s="117">
        <v>0</v>
      </c>
      <c r="G35" s="116" t="str">
        <f>IFERROR((Table24569[[#This Row],[ Annual energy usage]]*Table24569[[#This Row],[Emission Factors - Refer to the  Emission Factors tab. Ensure EF units match the unit column. ]]/D$20),"")</f>
        <v/>
      </c>
    </row>
    <row r="36" spans="2:13" ht="20" customHeight="1" x14ac:dyDescent="0.35">
      <c r="B36" s="112" t="s">
        <v>51</v>
      </c>
      <c r="C36" s="117" t="s">
        <v>47</v>
      </c>
      <c r="D36" s="61"/>
      <c r="E36" s="111" t="s">
        <v>137</v>
      </c>
      <c r="F36" s="117">
        <v>13.1</v>
      </c>
      <c r="G36" s="116" t="str">
        <f>IFERROR((Table24569[[#This Row],[ Annual energy usage]]*Table24569[[#This Row],[Emission Factors - Refer to the  Emission Factors tab. Ensure EF units match the unit column. ]]/D$20),"")</f>
        <v/>
      </c>
    </row>
    <row r="37" spans="2:13" ht="20" customHeight="1" x14ac:dyDescent="0.35">
      <c r="B37" s="112" t="s">
        <v>142</v>
      </c>
      <c r="C37" s="117" t="s">
        <v>47</v>
      </c>
      <c r="D37" s="61"/>
      <c r="E37" s="111" t="s">
        <v>137</v>
      </c>
      <c r="F37" s="117">
        <v>20.2</v>
      </c>
      <c r="G37" s="116" t="str">
        <f>IFERROR((Table24569[[#This Row],[ Annual energy usage]]*Table24569[[#This Row],[Emission Factors - Refer to the  Emission Factors tab. Ensure EF units match the unit column. ]]/D$20),"")</f>
        <v/>
      </c>
    </row>
    <row r="38" spans="2:13" ht="20" customHeight="1" x14ac:dyDescent="0.35">
      <c r="B38" s="112" t="s">
        <v>143</v>
      </c>
      <c r="C38" s="117" t="s">
        <v>47</v>
      </c>
      <c r="D38" s="61"/>
      <c r="E38" s="111" t="s">
        <v>137</v>
      </c>
      <c r="F38" s="117">
        <v>17.3</v>
      </c>
      <c r="G38" s="116" t="str">
        <f>IFERROR((Table24569[[#This Row],[ Annual energy usage]]*Table24569[[#This Row],[Emission Factors - Refer to the  Emission Factors tab. Ensure EF units match the unit column. ]]/D$20),"")</f>
        <v/>
      </c>
    </row>
    <row r="39" spans="2:13" ht="20" customHeight="1" x14ac:dyDescent="0.35">
      <c r="B39" s="112" t="s">
        <v>52</v>
      </c>
      <c r="C39" s="117" t="s">
        <v>47</v>
      </c>
      <c r="D39" s="61"/>
      <c r="E39" s="113" t="s">
        <v>144</v>
      </c>
      <c r="F39" s="117"/>
      <c r="G39" s="116" t="str">
        <f>IFERROR((Table24569[[#This Row],[ Annual energy usage]]*Table24569[[#This Row],[Emission Factors - Refer to the  Emission Factors tab. Ensure EF units match the unit column. ]]/D$20),"")</f>
        <v/>
      </c>
    </row>
    <row r="40" spans="2:13" ht="20" customHeight="1" x14ac:dyDescent="0.35">
      <c r="B40" s="114" t="s">
        <v>145</v>
      </c>
      <c r="C40" s="118"/>
      <c r="D40" s="119"/>
      <c r="E40" s="118"/>
      <c r="F40" s="120"/>
      <c r="G40" s="121">
        <f>SUBTOTAL(109,Table24569[Total Emissions 
(kg CO2-e /tonne steel)])</f>
        <v>0</v>
      </c>
    </row>
    <row r="41" spans="2:13" ht="20" customHeight="1" x14ac:dyDescent="0.35">
      <c r="B41" s="135" t="s">
        <v>190</v>
      </c>
      <c r="C41" s="156"/>
      <c r="D41" s="73"/>
      <c r="E41" s="74"/>
      <c r="F41" s="19"/>
      <c r="G41" s="75"/>
      <c r="H41" s="69"/>
      <c r="I41" s="69"/>
      <c r="J41" s="69"/>
      <c r="K41" s="69"/>
      <c r="L41" s="69"/>
      <c r="M41" s="69"/>
    </row>
    <row r="42" spans="2:13" ht="20" customHeight="1" x14ac:dyDescent="0.35">
      <c r="B42" s="64" t="s">
        <v>53</v>
      </c>
      <c r="C42" s="10"/>
    </row>
    <row r="43" spans="2:13" ht="80" customHeight="1" x14ac:dyDescent="0.35">
      <c r="B43" s="104" t="s">
        <v>167</v>
      </c>
      <c r="C43" s="103" t="s">
        <v>43</v>
      </c>
      <c r="D43" s="103" t="s">
        <v>44</v>
      </c>
      <c r="E43" s="103" t="s">
        <v>149</v>
      </c>
      <c r="F43" s="103" t="s">
        <v>146</v>
      </c>
      <c r="G43" s="103" t="s">
        <v>189</v>
      </c>
    </row>
    <row r="44" spans="2:13" ht="20" customHeight="1" x14ac:dyDescent="0.35">
      <c r="B44" s="110" t="s">
        <v>46</v>
      </c>
      <c r="C44" s="61" t="s">
        <v>47</v>
      </c>
      <c r="D44" s="61"/>
      <c r="E44" s="111" t="s">
        <v>136</v>
      </c>
      <c r="F44" s="61">
        <v>0.79</v>
      </c>
      <c r="G44" s="122" t="str">
        <f>IFERROR((Table245697[[#This Row],[ Annual energy usage]]*Table245697[[#This Row],[Emission Factors - Refer to the  Emission Factors tab. Ensure EF units match the unit column. ]]/D$21),"")</f>
        <v/>
      </c>
    </row>
    <row r="45" spans="2:13" ht="20" customHeight="1" x14ac:dyDescent="0.35">
      <c r="B45" s="112" t="s">
        <v>48</v>
      </c>
      <c r="C45" s="117" t="s">
        <v>49</v>
      </c>
      <c r="D45" s="61"/>
      <c r="E45" s="111" t="s">
        <v>136</v>
      </c>
      <c r="F45" s="117">
        <v>0</v>
      </c>
      <c r="G45" s="122" t="str">
        <f>IFERROR((Table245697[[#This Row],[ Annual energy usage]]*Table245697[[#This Row],[Emission Factors - Refer to the  Emission Factors tab. Ensure EF units match the unit column. ]]/D$21),"")</f>
        <v/>
      </c>
    </row>
    <row r="46" spans="2:13" ht="20" customHeight="1" x14ac:dyDescent="0.35">
      <c r="B46" s="112" t="s">
        <v>50</v>
      </c>
      <c r="C46" s="117" t="s">
        <v>49</v>
      </c>
      <c r="D46" s="61"/>
      <c r="E46" s="111" t="s">
        <v>136</v>
      </c>
      <c r="F46" s="117">
        <v>0</v>
      </c>
      <c r="G46" s="122" t="str">
        <f>IFERROR((Table245697[[#This Row],[ Annual energy usage]]*Table245697[[#This Row],[Emission Factors - Refer to the  Emission Factors tab. Ensure EF units match the unit column. ]]/D$21),"")</f>
        <v/>
      </c>
    </row>
    <row r="47" spans="2:13" ht="20" customHeight="1" x14ac:dyDescent="0.35">
      <c r="B47" s="112" t="s">
        <v>51</v>
      </c>
      <c r="C47" s="117" t="s">
        <v>47</v>
      </c>
      <c r="D47" s="61"/>
      <c r="E47" s="111" t="s">
        <v>137</v>
      </c>
      <c r="F47" s="117">
        <v>13.1</v>
      </c>
      <c r="G47" s="122" t="str">
        <f>IFERROR((Table245697[[#This Row],[ Annual energy usage]]*Table245697[[#This Row],[Emission Factors - Refer to the  Emission Factors tab. Ensure EF units match the unit column. ]]/D$21),"")</f>
        <v/>
      </c>
    </row>
    <row r="48" spans="2:13" ht="20" customHeight="1" x14ac:dyDescent="0.35">
      <c r="B48" s="112" t="s">
        <v>142</v>
      </c>
      <c r="C48" s="117" t="s">
        <v>47</v>
      </c>
      <c r="D48" s="61"/>
      <c r="E48" s="111" t="s">
        <v>137</v>
      </c>
      <c r="F48" s="117">
        <v>20.2</v>
      </c>
      <c r="G48" s="122" t="str">
        <f>IFERROR((Table245697[[#This Row],[ Annual energy usage]]*Table245697[[#This Row],[Emission Factors - Refer to the  Emission Factors tab. Ensure EF units match the unit column. ]]/D$21),"")</f>
        <v/>
      </c>
    </row>
    <row r="49" spans="2:10" ht="20" customHeight="1" x14ac:dyDescent="0.35">
      <c r="B49" s="112" t="s">
        <v>143</v>
      </c>
      <c r="C49" s="117" t="s">
        <v>47</v>
      </c>
      <c r="D49" s="61"/>
      <c r="E49" s="111" t="s">
        <v>137</v>
      </c>
      <c r="F49" s="117">
        <v>17.3</v>
      </c>
      <c r="G49" s="122" t="str">
        <f>IFERROR((Table245697[[#This Row],[ Annual energy usage]]*Table245697[[#This Row],[Emission Factors - Refer to the  Emission Factors tab. Ensure EF units match the unit column. ]]/D$21),"")</f>
        <v/>
      </c>
    </row>
    <row r="50" spans="2:10" ht="20" customHeight="1" x14ac:dyDescent="0.35">
      <c r="B50" s="112" t="s">
        <v>52</v>
      </c>
      <c r="C50" s="117" t="s">
        <v>47</v>
      </c>
      <c r="D50" s="61"/>
      <c r="E50" s="123"/>
      <c r="F50" s="124"/>
      <c r="G50" s="122" t="str">
        <f>IFERROR((Table245697[[#This Row],[ Annual energy usage]]*Table245697[[#This Row],[Emission Factors - Refer to the  Emission Factors tab. Ensure EF units match the unit column. ]]/D$21),"")</f>
        <v/>
      </c>
    </row>
    <row r="51" spans="2:10" ht="20" customHeight="1" x14ac:dyDescent="0.35">
      <c r="B51" s="115" t="s">
        <v>145</v>
      </c>
      <c r="C51" s="118"/>
      <c r="D51" s="119"/>
      <c r="E51" s="118"/>
      <c r="F51" s="120"/>
      <c r="G51" s="125">
        <f>SUBTOTAL(109,Table245697[Total Emissions 
(kg CO2-e /tonne steel)])</f>
        <v>0</v>
      </c>
    </row>
    <row r="52" spans="2:10" ht="20" customHeight="1" x14ac:dyDescent="0.35"/>
    <row r="53" spans="2:10" ht="20" customHeight="1" x14ac:dyDescent="0.35">
      <c r="B53" s="64" t="s">
        <v>54</v>
      </c>
      <c r="C53" s="10"/>
    </row>
    <row r="54" spans="2:10" ht="80" customHeight="1" x14ac:dyDescent="0.35">
      <c r="B54" s="104" t="s">
        <v>167</v>
      </c>
      <c r="C54" s="103" t="s">
        <v>43</v>
      </c>
      <c r="D54" s="103" t="s">
        <v>44</v>
      </c>
      <c r="E54" s="103" t="s">
        <v>45</v>
      </c>
      <c r="F54" s="103" t="s">
        <v>146</v>
      </c>
      <c r="G54" s="103" t="s">
        <v>189</v>
      </c>
    </row>
    <row r="55" spans="2:10" ht="20" customHeight="1" x14ac:dyDescent="0.35">
      <c r="B55" s="110" t="s">
        <v>46</v>
      </c>
      <c r="C55" s="61" t="s">
        <v>47</v>
      </c>
      <c r="D55" s="61"/>
      <c r="E55" s="111" t="s">
        <v>136</v>
      </c>
      <c r="F55" s="61">
        <v>0.79</v>
      </c>
      <c r="G55" s="122" t="str">
        <f>IFERROR((Table2456978[[#This Row],[ Annual energy usage]]*Table2456978[[#This Row],[Emission Factors - Refer to the  Emission Factors tab. Ensure EF units match the unit column. ]]/D$22),"")</f>
        <v/>
      </c>
    </row>
    <row r="56" spans="2:10" ht="20" customHeight="1" x14ac:dyDescent="0.35">
      <c r="B56" s="112" t="s">
        <v>48</v>
      </c>
      <c r="C56" s="117" t="s">
        <v>49</v>
      </c>
      <c r="D56" s="61"/>
      <c r="E56" s="111" t="s">
        <v>136</v>
      </c>
      <c r="F56" s="117">
        <v>0</v>
      </c>
      <c r="G56" s="122" t="str">
        <f>IFERROR((Table2456978[[#This Row],[ Annual energy usage]]*Table2456978[[#This Row],[Emission Factors - Refer to the  Emission Factors tab. Ensure EF units match the unit column. ]]/D$22),"")</f>
        <v/>
      </c>
    </row>
    <row r="57" spans="2:10" ht="20" customHeight="1" x14ac:dyDescent="0.35">
      <c r="B57" s="112" t="s">
        <v>50</v>
      </c>
      <c r="C57" s="117" t="s">
        <v>49</v>
      </c>
      <c r="D57" s="61"/>
      <c r="E57" s="111" t="s">
        <v>136</v>
      </c>
      <c r="F57" s="117">
        <v>0</v>
      </c>
      <c r="G57" s="122" t="str">
        <f>IFERROR((Table2456978[[#This Row],[ Annual energy usage]]*Table2456978[[#This Row],[Emission Factors - Refer to the  Emission Factors tab. Ensure EF units match the unit column. ]]/D$22),"")</f>
        <v/>
      </c>
    </row>
    <row r="58" spans="2:10" ht="20" customHeight="1" x14ac:dyDescent="0.35">
      <c r="B58" s="112" t="s">
        <v>51</v>
      </c>
      <c r="C58" s="117" t="s">
        <v>47</v>
      </c>
      <c r="D58" s="61"/>
      <c r="E58" s="111" t="s">
        <v>137</v>
      </c>
      <c r="F58" s="117">
        <v>13.1</v>
      </c>
      <c r="G58" s="122" t="str">
        <f>IFERROR((Table2456978[[#This Row],[ Annual energy usage]]*Table2456978[[#This Row],[Emission Factors - Refer to the  Emission Factors tab. Ensure EF units match the unit column. ]]/D$22),"")</f>
        <v/>
      </c>
    </row>
    <row r="59" spans="2:10" ht="20" customHeight="1" x14ac:dyDescent="0.35">
      <c r="B59" s="112" t="s">
        <v>142</v>
      </c>
      <c r="C59" s="117" t="s">
        <v>47</v>
      </c>
      <c r="D59" s="61"/>
      <c r="E59" s="111" t="s">
        <v>137</v>
      </c>
      <c r="F59" s="117">
        <v>20.2</v>
      </c>
      <c r="G59" s="122" t="str">
        <f>IFERROR((Table2456978[[#This Row],[ Annual energy usage]]*Table2456978[[#This Row],[Emission Factors - Refer to the  Emission Factors tab. Ensure EF units match the unit column. ]]/D$22),"")</f>
        <v/>
      </c>
    </row>
    <row r="60" spans="2:10" ht="20" customHeight="1" x14ac:dyDescent="0.35">
      <c r="B60" s="112" t="s">
        <v>143</v>
      </c>
      <c r="C60" s="117" t="s">
        <v>47</v>
      </c>
      <c r="D60" s="61"/>
      <c r="E60" s="111" t="s">
        <v>137</v>
      </c>
      <c r="F60" s="117">
        <v>17.3</v>
      </c>
      <c r="G60" s="122" t="str">
        <f>IFERROR((Table2456978[[#This Row],[ Annual energy usage]]*Table2456978[[#This Row],[Emission Factors - Refer to the  Emission Factors tab. Ensure EF units match the unit column. ]]/D$22),"")</f>
        <v/>
      </c>
      <c r="I60" s="1"/>
      <c r="J60" s="1"/>
    </row>
    <row r="61" spans="2:10" ht="20" customHeight="1" x14ac:dyDescent="0.35">
      <c r="B61" s="112" t="s">
        <v>52</v>
      </c>
      <c r="C61" s="117" t="s">
        <v>47</v>
      </c>
      <c r="D61" s="61"/>
      <c r="E61" s="123"/>
      <c r="F61" s="124"/>
      <c r="G61" s="122" t="str">
        <f>IFERROR((Table2456978[[#This Row],[ Annual energy usage]]*Table2456978[[#This Row],[Emission Factors - Refer to the  Emission Factors tab. Ensure EF units match the unit column. ]]/D$22),"")</f>
        <v/>
      </c>
      <c r="I61" s="1"/>
      <c r="J61" s="1"/>
    </row>
    <row r="62" spans="2:10" ht="20" customHeight="1" x14ac:dyDescent="0.35">
      <c r="B62" s="115" t="s">
        <v>145</v>
      </c>
      <c r="C62" s="118"/>
      <c r="D62" s="61"/>
      <c r="E62" s="129"/>
      <c r="F62" s="120"/>
      <c r="G62" s="125">
        <f>SUBTOTAL(109,Table2456978[Total Emissions 
(kg CO2-e /tonne steel)])</f>
        <v>0</v>
      </c>
    </row>
    <row r="63" spans="2:10" ht="20" customHeight="1" x14ac:dyDescent="0.35">
      <c r="B63" s="68"/>
      <c r="C63" s="68"/>
      <c r="D63" s="72"/>
      <c r="E63" s="68"/>
      <c r="F63" s="28"/>
      <c r="G63" s="19"/>
    </row>
    <row r="64" spans="2:10" ht="20" customHeight="1" x14ac:dyDescent="0.35">
      <c r="B64" s="64" t="s">
        <v>55</v>
      </c>
      <c r="C64" s="10"/>
    </row>
    <row r="65" spans="2:9" ht="80" customHeight="1" x14ac:dyDescent="0.35">
      <c r="B65" s="104" t="s">
        <v>167</v>
      </c>
      <c r="C65" s="103" t="s">
        <v>43</v>
      </c>
      <c r="D65" s="103" t="s">
        <v>44</v>
      </c>
      <c r="E65" s="103" t="s">
        <v>45</v>
      </c>
      <c r="F65" s="103" t="s">
        <v>146</v>
      </c>
      <c r="G65" s="103" t="s">
        <v>189</v>
      </c>
    </row>
    <row r="66" spans="2:9" ht="20" customHeight="1" x14ac:dyDescent="0.35">
      <c r="B66" s="110" t="s">
        <v>46</v>
      </c>
      <c r="C66" s="61" t="s">
        <v>47</v>
      </c>
      <c r="D66" s="127"/>
      <c r="E66" s="111" t="s">
        <v>136</v>
      </c>
      <c r="F66" s="61">
        <v>0.79</v>
      </c>
      <c r="G66" s="122" t="str">
        <f>IFERROR((Table24569782[[#This Row],[ Annual energy usage]]*Table24569782[[#This Row],[Emission Factors - Refer to the  Emission Factors tab. Ensure EF units match the unit column. ]]/D$23),"")</f>
        <v/>
      </c>
    </row>
    <row r="67" spans="2:9" ht="20" customHeight="1" x14ac:dyDescent="0.35">
      <c r="B67" s="112" t="s">
        <v>48</v>
      </c>
      <c r="C67" s="117" t="s">
        <v>49</v>
      </c>
      <c r="D67" s="127"/>
      <c r="E67" s="111" t="s">
        <v>136</v>
      </c>
      <c r="F67" s="117">
        <v>0</v>
      </c>
      <c r="G67" s="122" t="str">
        <f>IFERROR((Table24569782[[#This Row],[ Annual energy usage]]*Table24569782[[#This Row],[Emission Factors - Refer to the  Emission Factors tab. Ensure EF units match the unit column. ]]/D$23),"")</f>
        <v/>
      </c>
    </row>
    <row r="68" spans="2:9" ht="20" customHeight="1" x14ac:dyDescent="0.35">
      <c r="B68" s="112" t="s">
        <v>50</v>
      </c>
      <c r="C68" s="117" t="s">
        <v>49</v>
      </c>
      <c r="D68" s="127"/>
      <c r="E68" s="111" t="s">
        <v>136</v>
      </c>
      <c r="F68" s="117">
        <v>0</v>
      </c>
      <c r="G68" s="122" t="str">
        <f>IFERROR((Table24569782[[#This Row],[ Annual energy usage]]*Table24569782[[#This Row],[Emission Factors - Refer to the  Emission Factors tab. Ensure EF units match the unit column. ]]/D$23),"")</f>
        <v/>
      </c>
    </row>
    <row r="69" spans="2:9" ht="20" customHeight="1" x14ac:dyDescent="0.35">
      <c r="B69" s="112" t="s">
        <v>51</v>
      </c>
      <c r="C69" s="117" t="s">
        <v>47</v>
      </c>
      <c r="D69" s="61"/>
      <c r="E69" s="111" t="s">
        <v>137</v>
      </c>
      <c r="F69" s="117">
        <v>13.1</v>
      </c>
      <c r="G69" s="122" t="str">
        <f>IFERROR((Table24569782[[#This Row],[ Annual energy usage]]*Table24569782[[#This Row],[Emission Factors - Refer to the  Emission Factors tab. Ensure EF units match the unit column. ]]/D$23),"")</f>
        <v/>
      </c>
    </row>
    <row r="70" spans="2:9" ht="20" customHeight="1" x14ac:dyDescent="0.35">
      <c r="B70" s="112" t="s">
        <v>142</v>
      </c>
      <c r="C70" s="117" t="s">
        <v>47</v>
      </c>
      <c r="D70" s="61"/>
      <c r="E70" s="111" t="s">
        <v>137</v>
      </c>
      <c r="F70" s="117">
        <v>20.2</v>
      </c>
      <c r="G70" s="122" t="str">
        <f>IFERROR((Table24569782[[#This Row],[ Annual energy usage]]*Table24569782[[#This Row],[Emission Factors - Refer to the  Emission Factors tab. Ensure EF units match the unit column. ]]/D$23),"")</f>
        <v/>
      </c>
    </row>
    <row r="71" spans="2:9" ht="20" customHeight="1" x14ac:dyDescent="0.35">
      <c r="B71" s="112" t="s">
        <v>143</v>
      </c>
      <c r="C71" s="117" t="s">
        <v>47</v>
      </c>
      <c r="D71" s="61"/>
      <c r="E71" s="111" t="s">
        <v>137</v>
      </c>
      <c r="F71" s="117">
        <v>17.3</v>
      </c>
      <c r="G71" s="122" t="str">
        <f>IFERROR((Table24569782[[#This Row],[ Annual energy usage]]*Table24569782[[#This Row],[Emission Factors - Refer to the  Emission Factors tab. Ensure EF units match the unit column. ]]/D$23),"")</f>
        <v/>
      </c>
    </row>
    <row r="72" spans="2:9" ht="20" customHeight="1" x14ac:dyDescent="0.35">
      <c r="B72" s="112" t="s">
        <v>52</v>
      </c>
      <c r="C72" s="117" t="s">
        <v>47</v>
      </c>
      <c r="D72" s="127"/>
      <c r="E72" s="128"/>
      <c r="F72" s="124"/>
      <c r="G72" s="122" t="str">
        <f>IFERROR((Table24569782[[#This Row],[ Annual energy usage]]*Table24569782[[#This Row],[Emission Factors - Refer to the  Emission Factors tab. Ensure EF units match the unit column. ]]/D$23),"")</f>
        <v/>
      </c>
    </row>
    <row r="73" spans="2:9" ht="20" customHeight="1" x14ac:dyDescent="0.35">
      <c r="B73" s="115" t="s">
        <v>145</v>
      </c>
      <c r="C73" s="118"/>
      <c r="D73" s="119"/>
      <c r="E73" s="118"/>
      <c r="F73" s="120"/>
      <c r="G73" s="125">
        <f>SUBTOTAL(109,Table24569782[Total Emissions 
(kg CO2-e /tonne steel)])</f>
        <v>0</v>
      </c>
    </row>
    <row r="74" spans="2:9" ht="20" customHeight="1" x14ac:dyDescent="0.35">
      <c r="B74" s="102"/>
      <c r="C74" s="102"/>
      <c r="D74" s="102"/>
      <c r="E74" s="102"/>
      <c r="F74" s="102"/>
      <c r="G74" s="102"/>
    </row>
    <row r="75" spans="2:9" ht="20" customHeight="1" x14ac:dyDescent="0.35">
      <c r="B75" s="64" t="s">
        <v>56</v>
      </c>
      <c r="C75" s="10"/>
    </row>
    <row r="76" spans="2:9" ht="80" customHeight="1" x14ac:dyDescent="0.35">
      <c r="B76" s="104" t="s">
        <v>167</v>
      </c>
      <c r="C76" s="103" t="s">
        <v>43</v>
      </c>
      <c r="D76" s="103" t="s">
        <v>44</v>
      </c>
      <c r="E76" s="103" t="s">
        <v>45</v>
      </c>
      <c r="F76" s="103" t="s">
        <v>146</v>
      </c>
      <c r="G76" s="103" t="s">
        <v>189</v>
      </c>
    </row>
    <row r="77" spans="2:9" ht="20" customHeight="1" x14ac:dyDescent="0.35">
      <c r="B77" s="110" t="s">
        <v>46</v>
      </c>
      <c r="C77" s="61" t="s">
        <v>47</v>
      </c>
      <c r="D77" s="126"/>
      <c r="E77" s="111" t="s">
        <v>136</v>
      </c>
      <c r="F77" s="61">
        <v>0.79</v>
      </c>
      <c r="G77" s="122" t="str">
        <f>IFERROR((Table245697823[[#This Row],[ Annual energy usage]]*Table245697823[[#This Row],[Emission Factors - Refer to the  Emission Factors tab. Ensure EF units match the unit column. ]]/D$24),"")</f>
        <v/>
      </c>
    </row>
    <row r="78" spans="2:9" ht="20" customHeight="1" x14ac:dyDescent="0.35">
      <c r="B78" s="112" t="s">
        <v>48</v>
      </c>
      <c r="C78" s="117" t="s">
        <v>49</v>
      </c>
      <c r="D78" s="126"/>
      <c r="E78" s="111" t="s">
        <v>136</v>
      </c>
      <c r="F78" s="117">
        <v>0</v>
      </c>
      <c r="G78" s="122" t="str">
        <f>IFERROR((Table245697823[[#This Row],[ Annual energy usage]]*Table245697823[[#This Row],[Emission Factors - Refer to the  Emission Factors tab. Ensure EF units match the unit column. ]]/D$24),"")</f>
        <v/>
      </c>
    </row>
    <row r="79" spans="2:9" ht="20" customHeight="1" x14ac:dyDescent="0.35">
      <c r="B79" s="112" t="s">
        <v>50</v>
      </c>
      <c r="C79" s="117" t="s">
        <v>49</v>
      </c>
      <c r="D79" s="126"/>
      <c r="E79" s="111" t="s">
        <v>136</v>
      </c>
      <c r="F79" s="117">
        <v>0</v>
      </c>
      <c r="G79" s="122" t="str">
        <f>IFERROR((Table245697823[[#This Row],[ Annual energy usage]]*Table245697823[[#This Row],[Emission Factors - Refer to the  Emission Factors tab. Ensure EF units match the unit column. ]]/D$24),"")</f>
        <v/>
      </c>
    </row>
    <row r="80" spans="2:9" ht="20" customHeight="1" x14ac:dyDescent="0.35">
      <c r="B80" s="112" t="s">
        <v>51</v>
      </c>
      <c r="C80" s="117" t="s">
        <v>47</v>
      </c>
      <c r="D80" s="61"/>
      <c r="E80" s="111" t="s">
        <v>137</v>
      </c>
      <c r="F80" s="117">
        <v>13.1</v>
      </c>
      <c r="G80" s="122" t="str">
        <f>IFERROR((Table245697823[[#This Row],[ Annual energy usage]]*Table245697823[[#This Row],[Emission Factors - Refer to the  Emission Factors tab. Ensure EF units match the unit column. ]]/D$24),"")</f>
        <v/>
      </c>
      <c r="H80" s="11"/>
      <c r="I80" s="11"/>
    </row>
    <row r="81" spans="2:12" ht="20" customHeight="1" x14ac:dyDescent="0.35">
      <c r="B81" s="112" t="s">
        <v>142</v>
      </c>
      <c r="C81" s="117" t="s">
        <v>47</v>
      </c>
      <c r="D81" s="61"/>
      <c r="E81" s="111" t="s">
        <v>137</v>
      </c>
      <c r="F81" s="117">
        <v>20.2</v>
      </c>
      <c r="G81" s="122" t="str">
        <f>IFERROR((Table245697823[[#This Row],[ Annual energy usage]]*Table245697823[[#This Row],[Emission Factors - Refer to the  Emission Factors tab. Ensure EF units match the unit column. ]]/D$24),"")</f>
        <v/>
      </c>
      <c r="I81" s="1"/>
    </row>
    <row r="82" spans="2:12" ht="20" customHeight="1" x14ac:dyDescent="0.35">
      <c r="B82" s="112" t="s">
        <v>143</v>
      </c>
      <c r="C82" s="117" t="s">
        <v>47</v>
      </c>
      <c r="D82" s="61"/>
      <c r="E82" s="111" t="s">
        <v>137</v>
      </c>
      <c r="F82" s="117">
        <v>17.3</v>
      </c>
      <c r="G82" s="122" t="str">
        <f>IFERROR((Table245697823[[#This Row],[ Annual energy usage]]*Table245697823[[#This Row],[Emission Factors - Refer to the  Emission Factors tab. Ensure EF units match the unit column. ]]/D$24),"")</f>
        <v/>
      </c>
      <c r="H82" s="69"/>
      <c r="I82" s="69"/>
      <c r="J82" s="70"/>
      <c r="K82" s="69"/>
    </row>
    <row r="83" spans="2:12" ht="20" customHeight="1" x14ac:dyDescent="0.35">
      <c r="B83" s="112" t="s">
        <v>52</v>
      </c>
      <c r="C83" s="117" t="s">
        <v>47</v>
      </c>
      <c r="D83" s="126"/>
      <c r="E83" s="123"/>
      <c r="F83" s="124"/>
      <c r="G83" s="122" t="str">
        <f>IFERROR((Table245697823[[#This Row],[ Annual energy usage]]*Table245697823[[#This Row],[Emission Factors - Refer to the  Emission Factors tab. Ensure EF units match the unit column. ]]/D$24),"")</f>
        <v/>
      </c>
      <c r="I83" s="1"/>
      <c r="J83" s="1"/>
      <c r="K83" s="2"/>
      <c r="L83" s="4"/>
    </row>
    <row r="84" spans="2:12" ht="20" customHeight="1" x14ac:dyDescent="0.35">
      <c r="B84" s="115" t="s">
        <v>145</v>
      </c>
      <c r="C84" s="118"/>
      <c r="D84" s="119"/>
      <c r="E84" s="118"/>
      <c r="F84" s="120"/>
      <c r="G84" s="125">
        <f>SUBTOTAL(109,Table245697823[Total Emissions 
(kg CO2-e /tonne steel)])</f>
        <v>0</v>
      </c>
      <c r="I84" s="1"/>
      <c r="J84" s="1"/>
      <c r="K84" s="2"/>
      <c r="L84" s="4"/>
    </row>
    <row r="85" spans="2:12" ht="20" customHeight="1" x14ac:dyDescent="0.35">
      <c r="G85" s="11"/>
      <c r="I85" s="1"/>
    </row>
  </sheetData>
  <sheetProtection algorithmName="SHA-512" hashValue="/IQGbY9pkusx6/8bS9wxS/aluWn1U+SsrpC3Xf7eyQDyAcSMK3ymW77bGKE2QE5r9J3RS7e7BfH+pnuDSUNi4w==" saltValue="B9D8fyYHco9Ap2WZ8hpyJA==" spinCount="100000" sheet="1" selectLockedCells="1"/>
  <mergeCells count="1">
    <mergeCell ref="E13:E15"/>
  </mergeCells>
  <phoneticPr fontId="11" type="noConversion"/>
  <dataValidations count="1">
    <dataValidation type="list" allowBlank="1" showInputMessage="1" showErrorMessage="1" sqref="C44:C50 C66:C72 C55:C61 C77:C83 C41 C33:C39" xr:uid="{13E92E7E-8138-4BE3-8EE7-C2F0F9D96230}">
      <formula1>"Yes, No"</formula1>
    </dataValidation>
  </dataValidations>
  <pageMargins left="0.7" right="0.7" top="0.75" bottom="0.75" header="0.3" footer="0.3"/>
  <pageSetup paperSize="9" scale="62" orientation="landscape" r:id="rId1"/>
  <ignoredErrors>
    <ignoredError sqref="G44:G50 G66:G72 G61" unlockedFormula="1"/>
  </ignoredErrors>
  <drawing r:id="rId2"/>
  <legacyDrawing r:id="rId3"/>
  <tableParts count="6">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B152-4E6E-4E53-B754-461D1F663516}">
  <dimension ref="A1:AB32"/>
  <sheetViews>
    <sheetView showGridLines="0" showRowColHeaders="0" topLeftCell="A8" zoomScale="95" zoomScaleNormal="95" workbookViewId="0">
      <selection activeCell="AD34" sqref="AD34"/>
    </sheetView>
  </sheetViews>
  <sheetFormatPr defaultRowHeight="14.5" x14ac:dyDescent="0.35"/>
  <cols>
    <col min="5" max="5" width="10.54296875" bestFit="1" customWidth="1"/>
  </cols>
  <sheetData>
    <row r="1" spans="1:28" x14ac:dyDescent="0.35">
      <c r="A1" s="32"/>
      <c r="B1" s="32" t="s">
        <v>57</v>
      </c>
      <c r="C1" s="32" t="s">
        <v>58</v>
      </c>
      <c r="D1" s="32" t="s">
        <v>59</v>
      </c>
      <c r="E1" s="32" t="s">
        <v>60</v>
      </c>
      <c r="F1" s="32"/>
      <c r="G1" s="32"/>
    </row>
    <row r="2" spans="1:28" s="1" customFormat="1" x14ac:dyDescent="0.35">
      <c r="I2" s="2"/>
      <c r="J2" s="3"/>
    </row>
    <row r="3" spans="1:28" s="1" customFormat="1" x14ac:dyDescent="0.35">
      <c r="I3" s="2"/>
      <c r="J3" s="3"/>
    </row>
    <row r="4" spans="1:28" s="1" customFormat="1" x14ac:dyDescent="0.35">
      <c r="I4" s="2"/>
      <c r="J4" s="3"/>
    </row>
    <row r="5" spans="1:28" s="1" customFormat="1" x14ac:dyDescent="0.35">
      <c r="H5" s="12"/>
      <c r="I5" s="5"/>
      <c r="J5" s="3"/>
    </row>
    <row r="6" spans="1:28" s="1" customFormat="1" x14ac:dyDescent="0.35">
      <c r="H6" s="7"/>
      <c r="I6" s="6"/>
      <c r="J6" s="3"/>
      <c r="X6" s="159"/>
      <c r="Y6" s="159"/>
    </row>
    <row r="7" spans="1:28" s="1" customFormat="1" x14ac:dyDescent="0.35">
      <c r="H7" s="7"/>
      <c r="I7" s="6"/>
      <c r="J7" s="3"/>
    </row>
    <row r="8" spans="1:28" s="1" customFormat="1" ht="48.75" customHeight="1" x14ac:dyDescent="0.35">
      <c r="B8" s="130" t="s">
        <v>174</v>
      </c>
      <c r="C8" s="62"/>
      <c r="D8" s="62"/>
      <c r="E8" s="62"/>
      <c r="F8" s="62"/>
      <c r="G8" s="62"/>
      <c r="H8" s="62"/>
      <c r="I8" s="62"/>
      <c r="J8" s="62"/>
      <c r="K8" s="62"/>
      <c r="L8" s="62"/>
      <c r="M8" s="62"/>
      <c r="N8" s="62"/>
      <c r="O8" s="62"/>
      <c r="P8" s="62"/>
      <c r="Q8" s="62"/>
      <c r="R8" s="62"/>
      <c r="S8" s="62"/>
      <c r="T8" s="63"/>
      <c r="U8" s="63"/>
      <c r="V8" s="63"/>
      <c r="W8" s="63"/>
      <c r="X8" s="63"/>
      <c r="Y8" s="63"/>
      <c r="Z8" s="63"/>
      <c r="AA8" s="63"/>
      <c r="AB8" s="63"/>
    </row>
    <row r="9" spans="1:28" x14ac:dyDescent="0.35">
      <c r="B9" s="67"/>
      <c r="C9" s="67"/>
      <c r="D9" s="67"/>
      <c r="E9" s="67"/>
      <c r="F9" s="82"/>
      <c r="G9" s="32"/>
    </row>
    <row r="10" spans="1:28" x14ac:dyDescent="0.35">
      <c r="B10" s="67"/>
      <c r="C10" s="67"/>
      <c r="D10" s="67"/>
      <c r="E10" s="67"/>
      <c r="F10" s="82"/>
      <c r="G10" s="32"/>
    </row>
    <row r="11" spans="1:28" x14ac:dyDescent="0.35">
      <c r="A11" s="32"/>
      <c r="B11" s="87"/>
      <c r="C11" s="87"/>
      <c r="D11" s="87"/>
      <c r="E11" s="87"/>
      <c r="F11" s="32"/>
      <c r="G11" s="32"/>
    </row>
    <row r="12" spans="1:28" x14ac:dyDescent="0.35">
      <c r="A12" s="32"/>
      <c r="B12" s="32"/>
      <c r="C12" s="32"/>
      <c r="D12" s="32"/>
      <c r="E12" s="32"/>
      <c r="F12" s="32"/>
      <c r="G12" s="32"/>
    </row>
    <row r="13" spans="1:28" x14ac:dyDescent="0.35">
      <c r="A13" s="32"/>
      <c r="B13" s="32"/>
      <c r="C13" s="32"/>
      <c r="D13" s="32"/>
      <c r="E13" s="32" t="s">
        <v>147</v>
      </c>
      <c r="F13" s="32"/>
      <c r="G13" s="32"/>
    </row>
    <row r="14" spans="1:28" x14ac:dyDescent="0.35">
      <c r="A14" s="32" t="s">
        <v>32</v>
      </c>
      <c r="B14" s="83">
        <v>0</v>
      </c>
      <c r="C14" s="84">
        <v>0</v>
      </c>
      <c r="D14" s="85">
        <f>B14-C14</f>
        <v>0</v>
      </c>
      <c r="E14" s="86">
        <f>'Manufacturing Carbon Emissions'!E20</f>
        <v>0</v>
      </c>
      <c r="F14" s="32"/>
      <c r="G14" s="32"/>
    </row>
    <row r="15" spans="1:28" x14ac:dyDescent="0.35">
      <c r="A15" s="32" t="s">
        <v>33</v>
      </c>
      <c r="B15" s="85">
        <v>-5.0000000000000001E-3</v>
      </c>
      <c r="C15" s="84" t="e" cm="1">
        <f t="array" ref="C15">Table5[% Reduction Year 2]</f>
        <v>#DIV/0!</v>
      </c>
      <c r="D15" s="85" t="e">
        <f>D14-C15</f>
        <v>#DIV/0!</v>
      </c>
      <c r="E15" s="86">
        <f>'Manufacturing Carbon Emissions'!E21</f>
        <v>0</v>
      </c>
      <c r="F15" s="32"/>
      <c r="G15" s="32"/>
    </row>
    <row r="16" spans="1:28" x14ac:dyDescent="0.35">
      <c r="A16" s="32" t="s">
        <v>34</v>
      </c>
      <c r="B16" s="85">
        <v>-0.01</v>
      </c>
      <c r="C16" s="84" t="e" cm="1">
        <f t="array" ref="C16">Table5[% Reduction Year 3]</f>
        <v>#DIV/0!</v>
      </c>
      <c r="D16" s="85" t="e">
        <f t="shared" ref="D16:D18" si="0">D15-C16</f>
        <v>#DIV/0!</v>
      </c>
      <c r="E16" s="86">
        <f>'Manufacturing Carbon Emissions'!E22</f>
        <v>0</v>
      </c>
      <c r="F16" s="32"/>
    </row>
    <row r="17" spans="1:6" x14ac:dyDescent="0.35">
      <c r="A17" s="32" t="s">
        <v>35</v>
      </c>
      <c r="B17" s="85">
        <v>-1.4999999999999999E-2</v>
      </c>
      <c r="C17" s="84" t="e" cm="1">
        <f t="array" ref="C17">Table5[% Reduction Year 4]</f>
        <v>#DIV/0!</v>
      </c>
      <c r="D17" s="85" t="e">
        <f t="shared" si="0"/>
        <v>#DIV/0!</v>
      </c>
      <c r="E17" s="86">
        <f>'Manufacturing Carbon Emissions'!E23</f>
        <v>0</v>
      </c>
      <c r="F17" s="32"/>
    </row>
    <row r="18" spans="1:6" x14ac:dyDescent="0.35">
      <c r="A18" s="32" t="s">
        <v>36</v>
      </c>
      <c r="B18" s="85">
        <v>-0.02</v>
      </c>
      <c r="C18" s="84" t="e" cm="1">
        <f t="array" ref="C18">Table5[% Reduction Year 5]</f>
        <v>#DIV/0!</v>
      </c>
      <c r="D18" s="85" t="e">
        <f t="shared" si="0"/>
        <v>#DIV/0!</v>
      </c>
      <c r="E18" s="86">
        <f>'Manufacturing Carbon Emissions'!E24</f>
        <v>0</v>
      </c>
      <c r="F18" s="32"/>
    </row>
    <row r="19" spans="1:6" x14ac:dyDescent="0.35">
      <c r="A19" s="32"/>
      <c r="B19" s="32"/>
      <c r="C19" s="32"/>
      <c r="D19" s="32"/>
      <c r="E19" s="32"/>
      <c r="F19" s="32"/>
    </row>
    <row r="20" spans="1:6" x14ac:dyDescent="0.35">
      <c r="A20" s="32"/>
      <c r="B20" s="32"/>
      <c r="C20" s="32"/>
      <c r="D20" s="32"/>
      <c r="E20" s="32"/>
      <c r="F20" s="32"/>
    </row>
    <row r="21" spans="1:6" x14ac:dyDescent="0.35">
      <c r="A21" s="67"/>
      <c r="B21" s="67"/>
      <c r="C21" s="67"/>
      <c r="D21" s="67"/>
      <c r="E21" s="67"/>
      <c r="F21" s="67"/>
    </row>
    <row r="22" spans="1:6" x14ac:dyDescent="0.35">
      <c r="A22" s="67"/>
      <c r="B22" s="67"/>
      <c r="C22" s="67"/>
      <c r="D22" s="67"/>
      <c r="E22" s="67"/>
      <c r="F22" s="67"/>
    </row>
    <row r="23" spans="1:6" x14ac:dyDescent="0.35">
      <c r="A23" s="67"/>
      <c r="B23" s="67"/>
      <c r="C23" s="67"/>
      <c r="D23" s="67"/>
      <c r="E23" s="67"/>
      <c r="F23" s="67"/>
    </row>
    <row r="24" spans="1:6" x14ac:dyDescent="0.35">
      <c r="A24" s="67"/>
      <c r="B24" s="67"/>
      <c r="C24" s="67"/>
      <c r="D24" s="67"/>
      <c r="E24" s="67"/>
      <c r="F24" s="67"/>
    </row>
    <row r="25" spans="1:6" x14ac:dyDescent="0.35">
      <c r="A25" s="67"/>
      <c r="B25" s="67"/>
      <c r="C25" s="67"/>
      <c r="D25" s="67"/>
      <c r="E25" s="67"/>
      <c r="F25" s="67"/>
    </row>
    <row r="26" spans="1:6" x14ac:dyDescent="0.35">
      <c r="A26" s="67"/>
      <c r="B26" s="67"/>
      <c r="C26" s="67"/>
      <c r="D26" s="67"/>
      <c r="E26" s="67"/>
      <c r="F26" s="67"/>
    </row>
    <row r="27" spans="1:6" x14ac:dyDescent="0.35">
      <c r="A27" s="67"/>
      <c r="B27" s="67"/>
      <c r="C27" s="67"/>
      <c r="D27" s="67"/>
      <c r="E27" s="67"/>
      <c r="F27" s="67"/>
    </row>
    <row r="28" spans="1:6" x14ac:dyDescent="0.35">
      <c r="A28" s="67"/>
      <c r="B28" s="67"/>
      <c r="C28" s="67"/>
      <c r="D28" s="67"/>
      <c r="E28" s="67"/>
      <c r="F28" s="67"/>
    </row>
    <row r="29" spans="1:6" x14ac:dyDescent="0.35">
      <c r="A29" s="67"/>
      <c r="B29" s="67"/>
      <c r="C29" s="67"/>
      <c r="D29" s="67"/>
      <c r="E29" s="67"/>
      <c r="F29" s="67"/>
    </row>
    <row r="30" spans="1:6" x14ac:dyDescent="0.35">
      <c r="A30" s="67"/>
      <c r="B30" s="67"/>
      <c r="C30" s="67"/>
      <c r="D30" s="67"/>
      <c r="E30" s="67"/>
      <c r="F30" s="67"/>
    </row>
    <row r="31" spans="1:6" x14ac:dyDescent="0.35">
      <c r="A31" s="67"/>
      <c r="B31" s="67"/>
      <c r="C31" s="67"/>
      <c r="D31" s="67"/>
      <c r="E31" s="67"/>
      <c r="F31" s="67"/>
    </row>
    <row r="32" spans="1:6" x14ac:dyDescent="0.35">
      <c r="A32" s="67"/>
      <c r="B32" s="67"/>
      <c r="C32" s="67"/>
      <c r="D32" s="67"/>
      <c r="E32" s="67"/>
      <c r="F32" s="67"/>
    </row>
  </sheetData>
  <sheetProtection algorithmName="SHA-512" hashValue="wb6HDlkBELFynw3ati9+GW1Y9gZU4ecrMjtbfRgHfzb8tJtv1kPQFAC07c4jdd6TfWiy63ops6RqvKl1wVEvCA==" saltValue="PsmeYZe93L9tTnR0H6mQAg==" spinCount="100000" sheet="1" objects="1" scenarios="1" selectLockedCells="1" selectUnlockedCells="1"/>
  <mergeCells count="1">
    <mergeCell ref="X6:Y6"/>
  </mergeCells>
  <phoneticPr fontId="1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3C2E-0D68-4665-9295-4A1C915EF19E}">
  <dimension ref="B8:E37"/>
  <sheetViews>
    <sheetView showGridLines="0" zoomScaleNormal="100" workbookViewId="0">
      <selection activeCell="B40" sqref="B40"/>
    </sheetView>
  </sheetViews>
  <sheetFormatPr defaultRowHeight="14.5" x14ac:dyDescent="0.35"/>
  <cols>
    <col min="1" max="1" width="3.453125" customWidth="1"/>
    <col min="2" max="2" width="39.453125" style="44" customWidth="1"/>
    <col min="3" max="3" width="16.453125" style="142" customWidth="1"/>
    <col min="4" max="4" width="20.6328125" style="143" customWidth="1"/>
    <col min="5" max="5" width="25.6328125" style="143" customWidth="1"/>
  </cols>
  <sheetData>
    <row r="8" spans="2:5" x14ac:dyDescent="0.35">
      <c r="B8" s="131" t="s">
        <v>61</v>
      </c>
      <c r="C8" s="132" t="s">
        <v>62</v>
      </c>
      <c r="D8" s="132" t="s">
        <v>63</v>
      </c>
      <c r="E8" s="132" t="s">
        <v>141</v>
      </c>
    </row>
    <row r="9" spans="2:5" ht="14.5" customHeight="1" x14ac:dyDescent="0.35">
      <c r="B9" s="138" t="s">
        <v>64</v>
      </c>
      <c r="C9" s="141" t="s">
        <v>65</v>
      </c>
      <c r="D9" s="135">
        <v>0</v>
      </c>
      <c r="E9" s="135" t="s">
        <v>138</v>
      </c>
    </row>
    <row r="10" spans="2:5" ht="14.5" customHeight="1" x14ac:dyDescent="0.35">
      <c r="B10" s="138" t="s">
        <v>66</v>
      </c>
      <c r="C10" s="141" t="s">
        <v>65</v>
      </c>
      <c r="D10" s="135">
        <v>0</v>
      </c>
      <c r="E10" s="135" t="s">
        <v>138</v>
      </c>
    </row>
    <row r="11" spans="2:5" ht="14.5" customHeight="1" x14ac:dyDescent="0.35">
      <c r="B11" s="138" t="s">
        <v>67</v>
      </c>
      <c r="C11" s="141" t="s">
        <v>68</v>
      </c>
      <c r="D11" s="135">
        <v>13.1</v>
      </c>
      <c r="E11" s="135" t="s">
        <v>139</v>
      </c>
    </row>
    <row r="12" spans="2:5" ht="14.5" customHeight="1" x14ac:dyDescent="0.35">
      <c r="B12" s="138" t="s">
        <v>69</v>
      </c>
      <c r="C12" s="141" t="s">
        <v>68</v>
      </c>
      <c r="D12" s="135">
        <v>14</v>
      </c>
      <c r="E12" s="135" t="s">
        <v>139</v>
      </c>
    </row>
    <row r="13" spans="2:5" ht="14.5" customHeight="1" x14ac:dyDescent="0.35">
      <c r="B13" s="138" t="s">
        <v>70</v>
      </c>
      <c r="C13" s="141" t="s">
        <v>68</v>
      </c>
      <c r="D13" s="135">
        <v>4</v>
      </c>
      <c r="E13" s="135" t="s">
        <v>139</v>
      </c>
    </row>
    <row r="14" spans="2:5" ht="14.5" customHeight="1" x14ac:dyDescent="0.35">
      <c r="B14" s="138" t="s">
        <v>71</v>
      </c>
      <c r="C14" s="141" t="s">
        <v>68</v>
      </c>
      <c r="D14" s="135">
        <v>4</v>
      </c>
      <c r="E14" s="135" t="s">
        <v>139</v>
      </c>
    </row>
    <row r="15" spans="2:5" ht="14.5" customHeight="1" x14ac:dyDescent="0.35">
      <c r="B15" s="138" t="s">
        <v>72</v>
      </c>
      <c r="C15" s="141" t="s">
        <v>68</v>
      </c>
      <c r="D15" s="135">
        <v>8.8000000000000007</v>
      </c>
      <c r="E15" s="135" t="s">
        <v>139</v>
      </c>
    </row>
    <row r="16" spans="2:5" ht="14.5" customHeight="1" x14ac:dyDescent="0.35">
      <c r="B16" s="138" t="s">
        <v>73</v>
      </c>
      <c r="C16" s="141" t="s">
        <v>68</v>
      </c>
      <c r="D16" s="135">
        <v>7.9</v>
      </c>
      <c r="E16" s="135" t="s">
        <v>139</v>
      </c>
    </row>
    <row r="17" spans="2:5" ht="14.5" customHeight="1" x14ac:dyDescent="0.35">
      <c r="B17" s="138" t="s">
        <v>74</v>
      </c>
      <c r="C17" s="141" t="s">
        <v>68</v>
      </c>
      <c r="D17" s="135">
        <v>10.7</v>
      </c>
      <c r="E17" s="135" t="s">
        <v>139</v>
      </c>
    </row>
    <row r="18" spans="2:5" ht="14.5" customHeight="1" x14ac:dyDescent="0.35">
      <c r="B18" s="138" t="s">
        <v>75</v>
      </c>
      <c r="C18" s="141" t="s">
        <v>68</v>
      </c>
      <c r="D18" s="135">
        <v>10.6</v>
      </c>
      <c r="E18" s="135" t="s">
        <v>139</v>
      </c>
    </row>
    <row r="19" spans="2:5" ht="14.5" customHeight="1" x14ac:dyDescent="0.35">
      <c r="B19" s="138" t="s">
        <v>76</v>
      </c>
      <c r="C19" s="141" t="s">
        <v>68</v>
      </c>
      <c r="D19" s="135">
        <v>4.0999999999999996</v>
      </c>
      <c r="E19" s="135" t="s">
        <v>139</v>
      </c>
    </row>
    <row r="20" spans="2:5" ht="14.5" customHeight="1" x14ac:dyDescent="0.35">
      <c r="B20" s="138" t="s">
        <v>77</v>
      </c>
      <c r="C20" s="141" t="s">
        <v>68</v>
      </c>
      <c r="D20" s="135">
        <v>4</v>
      </c>
      <c r="E20" s="135" t="s">
        <v>139</v>
      </c>
    </row>
    <row r="21" spans="2:5" ht="14.5" customHeight="1" x14ac:dyDescent="0.35">
      <c r="B21" s="138" t="s">
        <v>78</v>
      </c>
      <c r="C21" s="141" t="s">
        <v>68</v>
      </c>
      <c r="D21" s="135" t="s">
        <v>79</v>
      </c>
      <c r="E21" s="135" t="s">
        <v>139</v>
      </c>
    </row>
    <row r="22" spans="2:5" ht="14.5" customHeight="1" x14ac:dyDescent="0.35">
      <c r="B22" s="138" t="s">
        <v>80</v>
      </c>
      <c r="C22" s="141" t="s">
        <v>68</v>
      </c>
      <c r="D22" s="135" t="s">
        <v>79</v>
      </c>
      <c r="E22" s="135" t="s">
        <v>139</v>
      </c>
    </row>
    <row r="23" spans="2:5" ht="14.5" customHeight="1" x14ac:dyDescent="0.35">
      <c r="B23" s="138" t="s">
        <v>81</v>
      </c>
      <c r="C23" s="141" t="s">
        <v>68</v>
      </c>
      <c r="D23" s="135" t="s">
        <v>79</v>
      </c>
      <c r="E23" s="135" t="s">
        <v>139</v>
      </c>
    </row>
    <row r="24" spans="2:5" ht="14.5" customHeight="1" x14ac:dyDescent="0.35">
      <c r="B24" s="138" t="s">
        <v>82</v>
      </c>
      <c r="C24" s="141" t="s">
        <v>68</v>
      </c>
      <c r="D24" s="135" t="s">
        <v>79</v>
      </c>
      <c r="E24" s="135" t="s">
        <v>139</v>
      </c>
    </row>
    <row r="25" spans="2:5" ht="14.5" customHeight="1" x14ac:dyDescent="0.35">
      <c r="B25" s="138" t="s">
        <v>83</v>
      </c>
      <c r="C25" s="141" t="s">
        <v>68</v>
      </c>
      <c r="D25" s="135">
        <v>20.2</v>
      </c>
      <c r="E25" s="135" t="s">
        <v>139</v>
      </c>
    </row>
    <row r="26" spans="2:5" ht="14.5" customHeight="1" x14ac:dyDescent="0.35">
      <c r="B26" s="138" t="s">
        <v>84</v>
      </c>
      <c r="C26" s="141" t="s">
        <v>68</v>
      </c>
      <c r="D26" s="135">
        <v>17.3</v>
      </c>
      <c r="E26" s="135" t="s">
        <v>139</v>
      </c>
    </row>
    <row r="27" spans="2:5" ht="14.5" customHeight="1" x14ac:dyDescent="0.35">
      <c r="B27" s="138" t="s">
        <v>85</v>
      </c>
      <c r="C27" s="141" t="s">
        <v>86</v>
      </c>
      <c r="D27" s="146">
        <v>0.7</v>
      </c>
      <c r="E27" s="135" t="s">
        <v>140</v>
      </c>
    </row>
    <row r="28" spans="2:5" ht="14.5" customHeight="1" x14ac:dyDescent="0.35">
      <c r="B28" s="138" t="s">
        <v>87</v>
      </c>
      <c r="C28" s="141" t="s">
        <v>86</v>
      </c>
      <c r="D28" s="146">
        <v>0.86</v>
      </c>
      <c r="E28" s="135" t="s">
        <v>140</v>
      </c>
    </row>
    <row r="29" spans="2:5" ht="14.5" customHeight="1" x14ac:dyDescent="0.35">
      <c r="B29" s="138" t="s">
        <v>88</v>
      </c>
      <c r="C29" s="141" t="s">
        <v>86</v>
      </c>
      <c r="D29" s="146">
        <v>0.81</v>
      </c>
      <c r="E29" s="135" t="s">
        <v>140</v>
      </c>
    </row>
    <row r="30" spans="2:5" ht="14.5" customHeight="1" x14ac:dyDescent="0.35">
      <c r="B30" s="138" t="s">
        <v>89</v>
      </c>
      <c r="C30" s="141" t="s">
        <v>86</v>
      </c>
      <c r="D30" s="146">
        <v>0.28000000000000003</v>
      </c>
      <c r="E30" s="135" t="s">
        <v>140</v>
      </c>
    </row>
    <row r="31" spans="2:5" ht="14.5" customHeight="1" x14ac:dyDescent="0.35">
      <c r="B31" s="138" t="s">
        <v>90</v>
      </c>
      <c r="C31" s="141" t="s">
        <v>86</v>
      </c>
      <c r="D31" s="146">
        <v>0.56999999999999995</v>
      </c>
      <c r="E31" s="135" t="s">
        <v>140</v>
      </c>
    </row>
    <row r="32" spans="2:5" ht="14.5" customHeight="1" x14ac:dyDescent="0.35">
      <c r="B32" s="138" t="s">
        <v>91</v>
      </c>
      <c r="C32" s="141" t="s">
        <v>86</v>
      </c>
      <c r="D32" s="146">
        <v>0.18</v>
      </c>
      <c r="E32" s="135" t="s">
        <v>140</v>
      </c>
    </row>
    <row r="33" spans="2:5" ht="14.5" customHeight="1" x14ac:dyDescent="0.35">
      <c r="B33" s="138" t="s">
        <v>92</v>
      </c>
      <c r="C33" s="141" t="s">
        <v>86</v>
      </c>
      <c r="D33" s="146">
        <v>0.63</v>
      </c>
      <c r="E33" s="135" t="s">
        <v>140</v>
      </c>
    </row>
    <row r="34" spans="2:5" ht="14.5" customHeight="1" x14ac:dyDescent="0.35">
      <c r="B34" s="138" t="s">
        <v>93</v>
      </c>
      <c r="C34" s="141" t="s">
        <v>86</v>
      </c>
      <c r="D34" s="147">
        <v>0.7</v>
      </c>
      <c r="E34" s="135" t="s">
        <v>140</v>
      </c>
    </row>
    <row r="35" spans="2:5" x14ac:dyDescent="0.35">
      <c r="B35" s="148"/>
    </row>
    <row r="36" spans="2:5" x14ac:dyDescent="0.35">
      <c r="B36" s="149" t="s">
        <v>178</v>
      </c>
    </row>
    <row r="37" spans="2:5" x14ac:dyDescent="0.35">
      <c r="B37" s="150" t="s">
        <v>179</v>
      </c>
    </row>
  </sheetData>
  <sheetProtection algorithmName="SHA-512" hashValue="Fci9t//PKSTsevnPdpziNQW/nFDWLJdH0yZfHBTw/RZGf+Pd/lPWDWLx9XuOTJpIS/p247//mVPpsk6hJMZyig==" saltValue="mt7SflRF3kt1dTSiTay/aw==" spinCount="100000" sheet="1" selectLockedCells="1" selectUnlockedCells="1"/>
  <hyperlinks>
    <hyperlink ref="B37" r:id="rId1" xr:uid="{203241C5-EF94-40B3-977D-0E19BB3FC29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4F70-5690-45F7-9793-4708478F48D6}">
  <dimension ref="A1:Y26"/>
  <sheetViews>
    <sheetView showGridLines="0" showRowColHeaders="0" workbookViewId="0">
      <selection activeCell="A9" sqref="A9"/>
    </sheetView>
  </sheetViews>
  <sheetFormatPr defaultRowHeight="14.5" x14ac:dyDescent="0.35"/>
  <cols>
    <col min="1" max="1" width="29.26953125" customWidth="1"/>
    <col min="2" max="2" width="27.54296875" customWidth="1"/>
    <col min="3" max="3" width="21.1796875" customWidth="1"/>
    <col min="4" max="4" width="37" customWidth="1"/>
  </cols>
  <sheetData>
    <row r="1" spans="1:25" x14ac:dyDescent="0.35">
      <c r="A1" s="44"/>
      <c r="B1" s="44"/>
    </row>
    <row r="2" spans="1:25" x14ac:dyDescent="0.35">
      <c r="A2" s="44"/>
      <c r="B2" s="44"/>
    </row>
    <row r="3" spans="1:25" x14ac:dyDescent="0.35">
      <c r="A3" s="44"/>
      <c r="B3" s="44"/>
    </row>
    <row r="4" spans="1:25" x14ac:dyDescent="0.35">
      <c r="A4" s="44"/>
      <c r="B4" s="44"/>
    </row>
    <row r="5" spans="1:25" x14ac:dyDescent="0.35">
      <c r="A5" s="44"/>
      <c r="B5" s="44"/>
    </row>
    <row r="6" spans="1:25" x14ac:dyDescent="0.35">
      <c r="A6" s="44"/>
      <c r="B6" s="44"/>
    </row>
    <row r="7" spans="1:25" x14ac:dyDescent="0.35">
      <c r="A7" s="44"/>
      <c r="B7" s="44"/>
    </row>
    <row r="8" spans="1:25" ht="18.5" x14ac:dyDescent="0.35">
      <c r="A8" s="144" t="s">
        <v>94</v>
      </c>
      <c r="B8" s="62"/>
      <c r="C8" s="62"/>
      <c r="D8" s="62"/>
      <c r="E8" s="145"/>
      <c r="F8" s="145"/>
      <c r="G8" s="145"/>
      <c r="H8" s="145"/>
      <c r="I8" s="145"/>
      <c r="J8" s="145"/>
      <c r="K8" s="145"/>
      <c r="L8" s="145"/>
      <c r="M8" s="145"/>
      <c r="N8" s="145"/>
      <c r="O8" s="145"/>
      <c r="P8" s="145"/>
      <c r="Q8" s="145"/>
      <c r="R8" s="145"/>
      <c r="S8" s="145"/>
      <c r="T8" s="145"/>
      <c r="U8" s="145"/>
      <c r="V8" s="145"/>
      <c r="W8" s="145"/>
      <c r="X8" s="145"/>
      <c r="Y8" s="145"/>
    </row>
    <row r="10" spans="1:25" ht="24" customHeight="1" x14ac:dyDescent="0.35">
      <c r="A10" s="131" t="s">
        <v>61</v>
      </c>
      <c r="B10" s="132" t="s">
        <v>166</v>
      </c>
      <c r="C10" s="132" t="s">
        <v>165</v>
      </c>
      <c r="D10" s="132" t="s">
        <v>164</v>
      </c>
    </row>
    <row r="11" spans="1:25" x14ac:dyDescent="0.35">
      <c r="A11" s="134" t="s">
        <v>160</v>
      </c>
      <c r="B11" s="133" t="s">
        <v>163</v>
      </c>
      <c r="C11" s="133" t="s">
        <v>65</v>
      </c>
      <c r="D11" s="133">
        <v>1E-3</v>
      </c>
    </row>
    <row r="12" spans="1:25" x14ac:dyDescent="0.35">
      <c r="A12" s="134" t="s">
        <v>160</v>
      </c>
      <c r="B12" s="135" t="s">
        <v>65</v>
      </c>
      <c r="C12" s="135" t="s">
        <v>65</v>
      </c>
      <c r="D12" s="135">
        <v>1</v>
      </c>
    </row>
    <row r="13" spans="1:25" x14ac:dyDescent="0.35">
      <c r="A13" s="134" t="s">
        <v>160</v>
      </c>
      <c r="B13" s="135" t="s">
        <v>162</v>
      </c>
      <c r="C13" s="135" t="s">
        <v>65</v>
      </c>
      <c r="D13" s="135">
        <v>1000</v>
      </c>
    </row>
    <row r="14" spans="1:25" x14ac:dyDescent="0.35">
      <c r="A14" s="134" t="s">
        <v>160</v>
      </c>
      <c r="B14" s="135" t="s">
        <v>161</v>
      </c>
      <c r="C14" s="135" t="s">
        <v>65</v>
      </c>
      <c r="D14" s="135">
        <v>1000000</v>
      </c>
    </row>
    <row r="15" spans="1:25" x14ac:dyDescent="0.35">
      <c r="A15" s="134" t="s">
        <v>160</v>
      </c>
      <c r="B15" s="135" t="s">
        <v>65</v>
      </c>
      <c r="C15" s="135" t="s">
        <v>68</v>
      </c>
      <c r="D15" s="135">
        <v>3.5999999999999999E-3</v>
      </c>
    </row>
    <row r="16" spans="1:25" x14ac:dyDescent="0.35">
      <c r="A16" s="134" t="s">
        <v>124</v>
      </c>
      <c r="B16" s="135" t="s">
        <v>159</v>
      </c>
      <c r="C16" s="135" t="s">
        <v>68</v>
      </c>
      <c r="D16" s="135">
        <v>1.0000000000000001E-9</v>
      </c>
    </row>
    <row r="17" spans="1:4" x14ac:dyDescent="0.35">
      <c r="A17" s="134" t="s">
        <v>124</v>
      </c>
      <c r="B17" s="135" t="s">
        <v>158</v>
      </c>
      <c r="C17" s="135" t="s">
        <v>68</v>
      </c>
      <c r="D17" s="135">
        <v>9.9999999999999995E-7</v>
      </c>
    </row>
    <row r="18" spans="1:4" x14ac:dyDescent="0.35">
      <c r="A18" s="134" t="s">
        <v>124</v>
      </c>
      <c r="B18" s="135" t="s">
        <v>157</v>
      </c>
      <c r="C18" s="135" t="s">
        <v>68</v>
      </c>
      <c r="D18" s="135">
        <v>1E-3</v>
      </c>
    </row>
    <row r="19" spans="1:4" x14ac:dyDescent="0.35">
      <c r="A19" s="134" t="s">
        <v>124</v>
      </c>
      <c r="B19" s="135" t="s">
        <v>68</v>
      </c>
      <c r="C19" s="135" t="s">
        <v>68</v>
      </c>
      <c r="D19" s="135">
        <v>1</v>
      </c>
    </row>
    <row r="20" spans="1:4" x14ac:dyDescent="0.35">
      <c r="A20" s="134" t="s">
        <v>124</v>
      </c>
      <c r="B20" s="135" t="s">
        <v>156</v>
      </c>
      <c r="C20" s="135" t="s">
        <v>68</v>
      </c>
      <c r="D20" s="135">
        <v>1000</v>
      </c>
    </row>
    <row r="21" spans="1:4" x14ac:dyDescent="0.35">
      <c r="A21" s="134" t="s">
        <v>154</v>
      </c>
      <c r="B21" s="135" t="s">
        <v>155</v>
      </c>
      <c r="C21" s="135" t="s">
        <v>68</v>
      </c>
      <c r="D21" s="135">
        <v>22.1</v>
      </c>
    </row>
    <row r="22" spans="1:4" x14ac:dyDescent="0.35">
      <c r="A22" s="134" t="s">
        <v>154</v>
      </c>
      <c r="B22" s="135" t="s">
        <v>153</v>
      </c>
      <c r="C22" s="135" t="s">
        <v>68</v>
      </c>
      <c r="D22" s="135">
        <f>22.1/1000</f>
        <v>2.2100000000000002E-2</v>
      </c>
    </row>
    <row r="23" spans="1:4" x14ac:dyDescent="0.35">
      <c r="A23" s="134" t="s">
        <v>101</v>
      </c>
      <c r="B23" s="135" t="s">
        <v>152</v>
      </c>
      <c r="C23" s="135" t="s">
        <v>68</v>
      </c>
      <c r="D23" s="135">
        <v>25.7</v>
      </c>
    </row>
    <row r="24" spans="1:4" x14ac:dyDescent="0.35">
      <c r="A24" s="134" t="s">
        <v>101</v>
      </c>
      <c r="B24" s="135" t="s">
        <v>151</v>
      </c>
      <c r="C24" s="135" t="s">
        <v>68</v>
      </c>
      <c r="D24" s="135">
        <f>25.7/1000</f>
        <v>2.5700000000000001E-2</v>
      </c>
    </row>
    <row r="25" spans="1:4" x14ac:dyDescent="0.35">
      <c r="A25" s="136" t="s">
        <v>98</v>
      </c>
      <c r="B25" s="137" t="s">
        <v>152</v>
      </c>
      <c r="C25" s="137" t="s">
        <v>68</v>
      </c>
      <c r="D25" s="137">
        <v>38.6</v>
      </c>
    </row>
    <row r="26" spans="1:4" x14ac:dyDescent="0.35">
      <c r="A26" s="134" t="s">
        <v>98</v>
      </c>
      <c r="B26" s="135" t="s">
        <v>151</v>
      </c>
      <c r="C26" s="135" t="s">
        <v>68</v>
      </c>
      <c r="D26" s="135">
        <v>3.8600000000000002E-2</v>
      </c>
    </row>
  </sheetData>
  <sheetProtection algorithmName="SHA-512" hashValue="C1elG3eHWqL1vYeq12jykf++5VP6UGYUJhLnI7Lgk9tEgGlY692Ht+oYHNCS/VJpKhmYLYaMsqOZV42IM6rLPw==" saltValue="/w9CQYk19MJyvhbIygkmPQ==" spinCount="100000" sheet="1" select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0AFC-244F-4E43-B072-3F4234AAA657}">
  <dimension ref="B2:W50"/>
  <sheetViews>
    <sheetView showGridLines="0" showRowColHeaders="0" workbookViewId="0"/>
  </sheetViews>
  <sheetFormatPr defaultRowHeight="14.5" x14ac:dyDescent="0.35"/>
  <cols>
    <col min="1" max="1" width="2.81640625" customWidth="1"/>
    <col min="2" max="2" width="39.453125" customWidth="1"/>
    <col min="3" max="3" width="17" customWidth="1"/>
    <col min="4" max="4" width="26.1796875" customWidth="1"/>
    <col min="5" max="5" width="26" customWidth="1"/>
    <col min="6" max="6" width="26.453125" customWidth="1"/>
    <col min="7" max="7" width="19.81640625" customWidth="1"/>
    <col min="8" max="8" width="34.453125" customWidth="1"/>
    <col min="9" max="9" width="22.54296875" customWidth="1"/>
    <col min="10" max="10" width="11.453125" customWidth="1"/>
    <col min="11" max="11" width="8" customWidth="1"/>
    <col min="12" max="12" width="47.1796875" customWidth="1"/>
  </cols>
  <sheetData>
    <row r="2" spans="2:23" x14ac:dyDescent="0.35">
      <c r="B2" s="44"/>
      <c r="C2" s="44"/>
    </row>
    <row r="3" spans="2:23" x14ac:dyDescent="0.35">
      <c r="B3" s="44"/>
      <c r="C3" s="44"/>
    </row>
    <row r="4" spans="2:23" x14ac:dyDescent="0.35">
      <c r="B4" s="44"/>
      <c r="C4" s="44"/>
    </row>
    <row r="5" spans="2:23" x14ac:dyDescent="0.35">
      <c r="B5" s="44"/>
      <c r="C5" s="44"/>
    </row>
    <row r="6" spans="2:23" x14ac:dyDescent="0.35">
      <c r="B6" s="44"/>
      <c r="C6" s="44"/>
    </row>
    <row r="7" spans="2:23" x14ac:dyDescent="0.35">
      <c r="B7" s="44"/>
      <c r="C7" s="44"/>
    </row>
    <row r="8" spans="2:23" x14ac:dyDescent="0.35">
      <c r="B8" s="44"/>
      <c r="C8" s="44"/>
    </row>
    <row r="9" spans="2:23" x14ac:dyDescent="0.35">
      <c r="B9" s="44"/>
      <c r="C9" s="44"/>
    </row>
    <row r="10" spans="2:23" x14ac:dyDescent="0.35">
      <c r="B10" s="44"/>
      <c r="C10" s="44"/>
    </row>
    <row r="11" spans="2:23" x14ac:dyDescent="0.35">
      <c r="B11" s="44"/>
      <c r="C11" s="44"/>
    </row>
    <row r="12" spans="2:23" ht="18.5" x14ac:dyDescent="0.35">
      <c r="B12" s="168" t="s">
        <v>94</v>
      </c>
      <c r="C12" s="168"/>
      <c r="D12" s="168"/>
      <c r="E12" s="9"/>
      <c r="F12" s="9"/>
      <c r="G12" s="9"/>
      <c r="H12" s="9"/>
      <c r="I12" s="9"/>
      <c r="J12" s="9"/>
      <c r="K12" s="9"/>
      <c r="L12" s="9"/>
      <c r="M12" s="9"/>
      <c r="N12" s="9"/>
      <c r="O12" s="9"/>
      <c r="P12" s="9"/>
      <c r="Q12" s="9"/>
      <c r="R12" s="9"/>
      <c r="S12" s="9"/>
      <c r="T12" s="9"/>
      <c r="U12" s="9"/>
      <c r="V12" s="9"/>
      <c r="W12" s="9"/>
    </row>
    <row r="13" spans="2:23" s="1" customFormat="1" x14ac:dyDescent="0.35">
      <c r="I13"/>
      <c r="J13"/>
      <c r="K13"/>
      <c r="L13"/>
    </row>
    <row r="14" spans="2:23" ht="18" x14ac:dyDescent="0.35">
      <c r="B14" s="10" t="s">
        <v>95</v>
      </c>
      <c r="C14" s="1"/>
      <c r="D14" s="1"/>
      <c r="E14" s="1"/>
      <c r="F14" s="1"/>
      <c r="G14" s="1"/>
      <c r="H14" s="1"/>
      <c r="M14" s="45"/>
    </row>
    <row r="15" spans="2:23" ht="18" x14ac:dyDescent="0.35">
      <c r="B15" s="10"/>
      <c r="C15" s="1"/>
      <c r="D15" s="1"/>
      <c r="E15" s="1"/>
      <c r="F15" s="1"/>
      <c r="G15" s="1"/>
      <c r="H15" s="1"/>
      <c r="M15" s="45"/>
    </row>
    <row r="16" spans="2:23" ht="43.5" x14ac:dyDescent="0.35">
      <c r="B16" s="46" t="s">
        <v>61</v>
      </c>
      <c r="C16" s="47" t="s">
        <v>96</v>
      </c>
      <c r="D16" s="20" t="s">
        <v>97</v>
      </c>
      <c r="E16" s="45"/>
    </row>
    <row r="17" spans="2:7" ht="15.5" x14ac:dyDescent="0.35">
      <c r="B17" s="48"/>
      <c r="C17" s="8"/>
      <c r="D17" s="8"/>
      <c r="E17" s="45"/>
    </row>
    <row r="18" spans="2:7" s="1" customFormat="1" ht="29" x14ac:dyDescent="0.35">
      <c r="B18" s="49" t="s">
        <v>98</v>
      </c>
      <c r="C18" s="50">
        <v>17.3</v>
      </c>
      <c r="D18" s="51" t="s">
        <v>99</v>
      </c>
      <c r="E18" s="45"/>
    </row>
    <row r="19" spans="2:7" s="1" customFormat="1" ht="29" x14ac:dyDescent="0.35">
      <c r="B19" s="52" t="s">
        <v>100</v>
      </c>
      <c r="C19" s="50">
        <v>17.2</v>
      </c>
      <c r="D19" s="51" t="s">
        <v>99</v>
      </c>
    </row>
    <row r="20" spans="2:7" s="1" customFormat="1" ht="29" x14ac:dyDescent="0.35">
      <c r="B20" s="49" t="s">
        <v>101</v>
      </c>
      <c r="C20" s="50">
        <v>20.2</v>
      </c>
      <c r="D20" s="51" t="s">
        <v>99</v>
      </c>
    </row>
    <row r="21" spans="2:7" s="1" customFormat="1" ht="29" x14ac:dyDescent="0.35">
      <c r="B21" s="49" t="s">
        <v>102</v>
      </c>
      <c r="C21" s="50">
        <v>3</v>
      </c>
      <c r="D21" s="51" t="s">
        <v>103</v>
      </c>
    </row>
    <row r="22" spans="2:7" s="1" customFormat="1" ht="29" x14ac:dyDescent="0.35">
      <c r="B22" s="49" t="s">
        <v>104</v>
      </c>
      <c r="C22" s="50">
        <v>2.5</v>
      </c>
      <c r="D22" s="51" t="s">
        <v>103</v>
      </c>
    </row>
    <row r="23" spans="2:7" s="1" customFormat="1" x14ac:dyDescent="0.35"/>
    <row r="24" spans="2:7" s="1" customFormat="1" ht="18" x14ac:dyDescent="0.35">
      <c r="B24" s="10" t="s">
        <v>105</v>
      </c>
    </row>
    <row r="25" spans="2:7" s="1" customFormat="1" ht="18" x14ac:dyDescent="0.35">
      <c r="B25" s="10"/>
    </row>
    <row r="26" spans="2:7" s="1" customFormat="1" ht="29.5" customHeight="1" x14ac:dyDescent="0.35">
      <c r="B26" s="165" t="s">
        <v>106</v>
      </c>
      <c r="C26" s="165" t="s">
        <v>107</v>
      </c>
      <c r="D26" s="165"/>
      <c r="E26" s="165" t="s">
        <v>108</v>
      </c>
      <c r="F26" s="169"/>
      <c r="G26" s="162" t="s">
        <v>109</v>
      </c>
    </row>
    <row r="27" spans="2:7" s="1" customFormat="1" x14ac:dyDescent="0.35">
      <c r="B27" s="165"/>
      <c r="C27" s="53" t="s">
        <v>110</v>
      </c>
      <c r="D27" s="53" t="s">
        <v>111</v>
      </c>
      <c r="E27" s="53" t="s">
        <v>110</v>
      </c>
      <c r="F27" s="54" t="s">
        <v>111</v>
      </c>
      <c r="G27" s="163"/>
    </row>
    <row r="28" spans="2:7" s="1" customFormat="1" ht="29" x14ac:dyDescent="0.35">
      <c r="B28" s="55" t="s">
        <v>112</v>
      </c>
      <c r="C28" s="31">
        <v>0.73</v>
      </c>
      <c r="D28" s="31">
        <v>202</v>
      </c>
      <c r="E28" s="31">
        <v>0.06</v>
      </c>
      <c r="F28" s="31">
        <v>15</v>
      </c>
      <c r="G28" s="163"/>
    </row>
    <row r="29" spans="2:7" s="1" customFormat="1" x14ac:dyDescent="0.35">
      <c r="B29" s="55" t="s">
        <v>113</v>
      </c>
      <c r="C29" s="31">
        <v>0.85</v>
      </c>
      <c r="D29" s="31">
        <v>238</v>
      </c>
      <c r="E29" s="31">
        <v>7.0000000000000007E-2</v>
      </c>
      <c r="F29" s="31">
        <v>20</v>
      </c>
      <c r="G29" s="163"/>
    </row>
    <row r="30" spans="2:7" s="1" customFormat="1" x14ac:dyDescent="0.35">
      <c r="B30" s="55" t="s">
        <v>114</v>
      </c>
      <c r="C30" s="31">
        <v>0.73</v>
      </c>
      <c r="D30" s="31">
        <v>202</v>
      </c>
      <c r="E30" s="31">
        <v>0.15</v>
      </c>
      <c r="F30" s="31">
        <v>41</v>
      </c>
      <c r="G30" s="163"/>
    </row>
    <row r="31" spans="2:7" s="1" customFormat="1" x14ac:dyDescent="0.35">
      <c r="B31" s="55" t="s">
        <v>115</v>
      </c>
      <c r="C31" s="31">
        <v>0.25</v>
      </c>
      <c r="D31" s="31">
        <v>72</v>
      </c>
      <c r="E31" s="31">
        <v>0.08</v>
      </c>
      <c r="F31" s="31">
        <v>23</v>
      </c>
      <c r="G31" s="163"/>
    </row>
    <row r="32" spans="2:7" s="1" customFormat="1" x14ac:dyDescent="0.35">
      <c r="B32" s="55" t="s">
        <v>116</v>
      </c>
      <c r="C32" s="31">
        <v>0.51</v>
      </c>
      <c r="D32" s="31">
        <v>164</v>
      </c>
      <c r="E32" s="31">
        <v>0.04</v>
      </c>
      <c r="F32" s="31">
        <v>12</v>
      </c>
      <c r="G32" s="163"/>
    </row>
    <row r="33" spans="2:13" s="1" customFormat="1" x14ac:dyDescent="0.35">
      <c r="B33" s="55" t="s">
        <v>117</v>
      </c>
      <c r="C33" s="31"/>
      <c r="D33" s="31"/>
      <c r="E33" s="31"/>
      <c r="F33" s="31"/>
      <c r="G33" s="163"/>
    </row>
    <row r="34" spans="2:13" s="1" customFormat="1" x14ac:dyDescent="0.35">
      <c r="B34" s="55" t="s">
        <v>118</v>
      </c>
      <c r="C34" s="31">
        <v>0.17</v>
      </c>
      <c r="D34" s="31">
        <v>47</v>
      </c>
      <c r="E34" s="31">
        <v>0.01</v>
      </c>
      <c r="F34" s="31">
        <v>3</v>
      </c>
      <c r="G34" s="163"/>
    </row>
    <row r="35" spans="2:13" s="1" customFormat="1" x14ac:dyDescent="0.35">
      <c r="B35" s="55" t="s">
        <v>119</v>
      </c>
      <c r="C35" s="31">
        <v>0.54</v>
      </c>
      <c r="D35" s="31">
        <v>152</v>
      </c>
      <c r="E35" s="31">
        <v>7.0000000000000007E-2</v>
      </c>
      <c r="F35" s="31">
        <v>19</v>
      </c>
      <c r="G35" s="163"/>
    </row>
    <row r="36" spans="2:13" s="1" customFormat="1" ht="29" x14ac:dyDescent="0.35">
      <c r="B36" s="55" t="s">
        <v>120</v>
      </c>
      <c r="C36" s="31"/>
      <c r="D36" s="31"/>
      <c r="E36" s="31"/>
      <c r="F36" s="31"/>
      <c r="G36" s="163"/>
    </row>
    <row r="37" spans="2:13" ht="29" x14ac:dyDescent="0.35">
      <c r="B37" s="55" t="s">
        <v>121</v>
      </c>
      <c r="C37" s="31">
        <v>0.57999999999999996</v>
      </c>
      <c r="D37" s="31">
        <v>160</v>
      </c>
      <c r="E37" s="31" t="s">
        <v>122</v>
      </c>
      <c r="F37" s="31" t="s">
        <v>122</v>
      </c>
      <c r="G37" s="163"/>
      <c r="H37" s="56"/>
      <c r="L37" s="1"/>
      <c r="M37" s="57"/>
    </row>
    <row r="38" spans="2:13" ht="15.5" x14ac:dyDescent="0.35">
      <c r="B38" s="55" t="s">
        <v>123</v>
      </c>
      <c r="C38" s="31">
        <v>0.68</v>
      </c>
      <c r="D38" s="31">
        <v>189</v>
      </c>
      <c r="E38" s="31">
        <v>0.09</v>
      </c>
      <c r="F38" s="31">
        <v>25</v>
      </c>
      <c r="G38" s="164"/>
      <c r="H38" s="1"/>
      <c r="I38" s="1"/>
      <c r="L38" s="58"/>
      <c r="M38" s="45"/>
    </row>
    <row r="39" spans="2:13" ht="15.5" x14ac:dyDescent="0.35">
      <c r="B39" s="56"/>
      <c r="C39" s="56"/>
      <c r="D39" s="56"/>
      <c r="E39" s="56"/>
      <c r="F39" s="56"/>
      <c r="G39" s="1"/>
      <c r="H39" s="1"/>
      <c r="I39" s="1"/>
      <c r="L39" s="58"/>
      <c r="M39" s="45"/>
    </row>
    <row r="40" spans="2:13" ht="18" x14ac:dyDescent="0.35">
      <c r="B40" s="10" t="s">
        <v>124</v>
      </c>
      <c r="C40" s="56"/>
      <c r="D40" s="56"/>
      <c r="E40" s="56"/>
      <c r="F40" s="56"/>
      <c r="G40" s="1"/>
      <c r="H40" s="1"/>
      <c r="I40" s="1"/>
      <c r="L40" s="58"/>
      <c r="M40" s="45"/>
    </row>
    <row r="41" spans="2:13" ht="15.5" x14ac:dyDescent="0.35">
      <c r="B41" s="56"/>
      <c r="C41" s="56"/>
      <c r="D41" s="56"/>
      <c r="E41" s="56"/>
      <c r="F41" s="56"/>
      <c r="G41" s="1"/>
      <c r="H41" s="1"/>
      <c r="I41" s="1"/>
      <c r="L41" s="58"/>
      <c r="M41" s="45"/>
    </row>
    <row r="42" spans="2:13" ht="15.5" x14ac:dyDescent="0.35">
      <c r="B42" s="165" t="s">
        <v>125</v>
      </c>
      <c r="C42" s="165" t="s">
        <v>126</v>
      </c>
      <c r="D42" s="165"/>
      <c r="E42" s="166" t="s">
        <v>127</v>
      </c>
      <c r="M42" s="45"/>
    </row>
    <row r="43" spans="2:13" ht="15.5" x14ac:dyDescent="0.35">
      <c r="B43" s="165"/>
      <c r="C43" s="53" t="s">
        <v>128</v>
      </c>
      <c r="D43" s="53" t="s">
        <v>129</v>
      </c>
      <c r="E43" s="166"/>
      <c r="I43" s="59"/>
      <c r="J43" s="59"/>
      <c r="K43" s="59"/>
      <c r="M43" s="45"/>
    </row>
    <row r="44" spans="2:13" ht="25.5" customHeight="1" x14ac:dyDescent="0.35">
      <c r="B44" s="60" t="s">
        <v>130</v>
      </c>
      <c r="C44" s="31">
        <v>13.1</v>
      </c>
      <c r="D44" s="31">
        <v>14</v>
      </c>
      <c r="E44" s="167"/>
    </row>
    <row r="45" spans="2:13" x14ac:dyDescent="0.35">
      <c r="B45" s="60" t="s">
        <v>113</v>
      </c>
      <c r="C45" s="31">
        <v>4</v>
      </c>
      <c r="D45" s="31">
        <v>4</v>
      </c>
      <c r="E45" s="167"/>
    </row>
    <row r="46" spans="2:13" x14ac:dyDescent="0.35">
      <c r="B46" s="60" t="s">
        <v>131</v>
      </c>
      <c r="C46" s="31">
        <v>8.8000000000000007</v>
      </c>
      <c r="D46" s="31">
        <v>7.9</v>
      </c>
      <c r="E46" s="167"/>
    </row>
    <row r="47" spans="2:13" x14ac:dyDescent="0.35">
      <c r="B47" s="60" t="s">
        <v>115</v>
      </c>
      <c r="C47" s="31">
        <v>10.7</v>
      </c>
      <c r="D47" s="31">
        <v>10.6</v>
      </c>
      <c r="E47" s="167"/>
    </row>
    <row r="48" spans="2:13" x14ac:dyDescent="0.35">
      <c r="B48" s="60" t="s">
        <v>132</v>
      </c>
      <c r="C48" s="31">
        <v>4.0999999999999996</v>
      </c>
      <c r="D48" s="31">
        <v>4</v>
      </c>
      <c r="E48" s="167"/>
    </row>
    <row r="49" spans="2:5" x14ac:dyDescent="0.35">
      <c r="B49" s="60" t="s">
        <v>118</v>
      </c>
      <c r="C49" s="31" t="s">
        <v>133</v>
      </c>
      <c r="D49" s="31" t="s">
        <v>133</v>
      </c>
      <c r="E49" s="167"/>
    </row>
    <row r="50" spans="2:5" x14ac:dyDescent="0.35">
      <c r="B50" s="60" t="s">
        <v>134</v>
      </c>
      <c r="C50" s="31" t="s">
        <v>133</v>
      </c>
      <c r="D50" s="31" t="s">
        <v>133</v>
      </c>
      <c r="E50" s="167"/>
    </row>
  </sheetData>
  <mergeCells count="8">
    <mergeCell ref="G26:G38"/>
    <mergeCell ref="B42:B43"/>
    <mergeCell ref="C42:D42"/>
    <mergeCell ref="E42:E50"/>
    <mergeCell ref="B12:D12"/>
    <mergeCell ref="B26:B27"/>
    <mergeCell ref="C26:D26"/>
    <mergeCell ref="E26: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9" ma:contentTypeDescription="Create a new document." ma:contentTypeScope="" ma:versionID="9fdcb4e85b70cc9f7e6d34333cccbfa2">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a3eaefda646d093f1fd09d8613c4cf75"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C51AD4F-3617-465B-8106-7E1E01DF6384}">
  <ds:schemaRefs>
    <ds:schemaRef ds:uri="http://schemas.microsoft.com/sharepoint/v3/contenttype/forms"/>
  </ds:schemaRefs>
</ds:datastoreItem>
</file>

<file path=customXml/itemProps2.xml><?xml version="1.0" encoding="utf-8"?>
<ds:datastoreItem xmlns:ds="http://schemas.openxmlformats.org/officeDocument/2006/customXml" ds:itemID="{0A0A99E2-91E5-452D-9E3F-081790E2C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6A0D1F-C9F9-4DDF-A379-E6412A32D0AB}">
  <ds:schemaRefs>
    <ds:schemaRef ds:uri="http://schemas.microsoft.com/office/infopath/2007/PartnerControls"/>
    <ds:schemaRef ds:uri="94669c38-8735-4c0c-ab3a-5f32325b7d7d"/>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8ae40c0c-be87-4e69-901b-0f95d1280383"/>
    <ds:schemaRef ds:uri="http://www.w3.org/XML/1998/namespace"/>
    <ds:schemaRef ds:uri="http://purl.org/dc/elements/1.1/"/>
    <ds:schemaRef ds:uri="4adceb62-ef84-4abb-aa9c-7102cb8fdd45"/>
    <ds:schemaRef ds:uri="7b908c4f-0f3a-4f42-825c-b60d611e09c2"/>
  </ds:schemaRefs>
</ds:datastoreItem>
</file>

<file path=customXml/itemProps4.xml><?xml version="1.0" encoding="utf-8"?>
<ds:datastoreItem xmlns:ds="http://schemas.openxmlformats.org/officeDocument/2006/customXml" ds:itemID="{B18A8407-E4EF-4C45-94ED-405BC2AA5E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Change Log</vt:lpstr>
      <vt:lpstr>Instructions </vt:lpstr>
      <vt:lpstr>Manufacturing Carbon Emissions</vt:lpstr>
      <vt:lpstr>Graph</vt:lpstr>
      <vt:lpstr>Emission Factors </vt:lpstr>
      <vt:lpstr>Conversion Factors </vt:lpstr>
      <vt:lpstr>Emission Factors (Sources)</vt:lpstr>
      <vt:lpstr>'Manufacturing Carbon Emissions'!Print_Area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Tori</dc:creator>
  <cp:keywords/>
  <dc:description/>
  <cp:lastModifiedBy>Melinda Coles</cp:lastModifiedBy>
  <cp:revision/>
  <dcterms:created xsi:type="dcterms:W3CDTF">2022-08-11T00:04:52Z</dcterms:created>
  <dcterms:modified xsi:type="dcterms:W3CDTF">2025-06-11T06:23:15Z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