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elorg.sharepoint.com/User Cloud/SUSTAINABILITY/1.0 Steel Sustainability Australia/1.5 SSA update v1.5/"/>
    </mc:Choice>
  </mc:AlternateContent>
  <xr:revisionPtr revIDLastSave="186" documentId="8_{F608BAD9-4E44-441C-BD3D-4F7C59AD488B}" xr6:coauthVersionLast="47" xr6:coauthVersionMax="47" xr10:uidLastSave="{FFC0ADBC-D6DB-4E4B-AB5F-3247D44A7376}"/>
  <workbookProtection workbookAlgorithmName="SHA-512" workbookHashValue="fn86NurWoxvvjCl7PwqweHDHFqN/IuuZFhrD3r48T1W4y/ZCh6QnF/0Bsv4DQpevtQPJoEz6rplKDn+gNH7jrg==" workbookSaltValue="x/wqn18aZh7//9JIWyjgJg==" workbookSpinCount="100000" lockStructure="1"/>
  <bookViews>
    <workbookView xWindow="28680" yWindow="-120" windowWidth="29040" windowHeight="15720" activeTab="1" xr2:uid="{20F3A9FB-BF4C-4C1F-B4EC-DEB8B9F39B48}"/>
  </bookViews>
  <sheets>
    <sheet name="Instructions " sheetId="2" r:id="rId1"/>
    <sheet name="Waste Diversion Rates" sheetId="5" r:id="rId2"/>
  </sheets>
  <externalReferences>
    <externalReference r:id="rId3"/>
  </externalReferences>
  <definedNames>
    <definedName name="_xlnm.Print_Area" localSheetId="1">'Waste Diversion Rates'!$A$1:$I$27</definedName>
    <definedName name="REF_LIST_Initiatives">'[1]Recognised initiatives'!$B$5:$B$45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H24" i="5" s="1"/>
  <c r="I24" i="5" s="1"/>
  <c r="G25" i="5"/>
  <c r="H25" i="5" s="1"/>
  <c r="I25" i="5" s="1"/>
  <c r="D39" i="5"/>
  <c r="D38" i="5"/>
  <c r="D33" i="5"/>
  <c r="D34" i="5"/>
  <c r="D35" i="5"/>
  <c r="D36" i="5"/>
  <c r="D37" i="5"/>
  <c r="D32" i="5"/>
  <c r="G23" i="5"/>
  <c r="H23" i="5" s="1"/>
  <c r="I23" i="5" s="1"/>
  <c r="G20" i="5"/>
  <c r="G21" i="5"/>
  <c r="H21" i="5" s="1"/>
  <c r="I21" i="5" s="1"/>
  <c r="G22" i="5"/>
  <c r="H22" i="5" s="1"/>
  <c r="I22" i="5" s="1"/>
  <c r="G26" i="5"/>
  <c r="H26" i="5" s="1"/>
  <c r="I26" i="5" s="1"/>
  <c r="F27" i="5"/>
  <c r="E27" i="5"/>
  <c r="D27" i="5"/>
  <c r="C27" i="5"/>
  <c r="B27" i="5"/>
  <c r="I27" i="5" l="1" a="1"/>
  <c r="I27" i="5" s="1"/>
  <c r="H20" i="5"/>
  <c r="I20" i="5" s="1"/>
  <c r="B14" i="5" l="1"/>
  <c r="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<sst xmlns="http://schemas.openxmlformats.org/spreadsheetml/2006/main" count="50" uniqueCount="46">
  <si>
    <t>Instructions:</t>
  </si>
  <si>
    <t xml:space="preserve">The total % of waste recycled, reused, sold, or sent to landfill must equal 100% of the total waste generated. </t>
  </si>
  <si>
    <t xml:space="preserve">In order to meet the credit requirements at least 80% of the waste generated must be recycled, reused, or resold. </t>
  </si>
  <si>
    <t>Applicability and limitations:</t>
  </si>
  <si>
    <t>* This document was created based on information available at the time of development (November 2022) and is subject to change with time.</t>
  </si>
  <si>
    <t xml:space="preserve">* This document has been prepared by thinkstep-anz with all reasonable skill and diligence within the agreed scope, time and budget available for the work. </t>
  </si>
  <si>
    <t xml:space="preserve">Site Name </t>
  </si>
  <si>
    <t>Site Location</t>
  </si>
  <si>
    <t>Reporting Year</t>
  </si>
  <si>
    <t xml:space="preserve">Certification Level Targeted </t>
  </si>
  <si>
    <t xml:space="preserve">% of waste that is reused, recycled, or sold </t>
  </si>
  <si>
    <t>Credit Requirements Met</t>
  </si>
  <si>
    <t>Annual waste diversion rates</t>
  </si>
  <si>
    <t>Waste Stream</t>
  </si>
  <si>
    <t>Total waste generated (tonnes)</t>
  </si>
  <si>
    <t>Total recycled (tonnes)</t>
  </si>
  <si>
    <t>Total reused (tonnes)</t>
  </si>
  <si>
    <t>Total sold (tonnes)</t>
  </si>
  <si>
    <t>Total to landfill (tonnes)</t>
  </si>
  <si>
    <t>Total</t>
  </si>
  <si>
    <t>Total (%)</t>
  </si>
  <si>
    <t>Total diverted (%)</t>
  </si>
  <si>
    <t xml:space="preserve">Paper and cardboard </t>
  </si>
  <si>
    <t xml:space="preserve">Commingled recycling </t>
  </si>
  <si>
    <t>Garbage</t>
  </si>
  <si>
    <t>Timber Pallets</t>
  </si>
  <si>
    <t>Other</t>
  </si>
  <si>
    <t xml:space="preserve">Volume to mass conversion </t>
  </si>
  <si>
    <t>Waste type</t>
  </si>
  <si>
    <t>Volume (m³)</t>
  </si>
  <si>
    <t>Conversion Factor</t>
  </si>
  <si>
    <t>Weight (tonnes)</t>
  </si>
  <si>
    <t>Hazardous Wastes</t>
  </si>
  <si>
    <t>Metals</t>
  </si>
  <si>
    <t>Paint</t>
  </si>
  <si>
    <t>Paper and Cardboard</t>
  </si>
  <si>
    <t>Timber and Wood</t>
  </si>
  <si>
    <t xml:space="preserve">Applicant Company Name </t>
  </si>
  <si>
    <t>Steel</t>
  </si>
  <si>
    <t>Volume to mass conversions sourced from Green Star Buildings and https://www.greenindustries.sa.gov.au/documents/Waste%20and%20Recycling%20Reporting%20Template.xlsx?downloadable=1</t>
  </si>
  <si>
    <t xml:space="preserve">Grey shaded cells contain calculations or fixed numbers and don't need to be filled out. </t>
  </si>
  <si>
    <t xml:space="preserve">Ensure all waste is entered in tonnes. </t>
  </si>
  <si>
    <t xml:space="preserve">Enter the quantity of waste in tonnes for each waste stream generated at your site. Use the conversion table below to convert waste quantities from cubic metres to tonnes. </t>
  </si>
  <si>
    <t>Commingled (plastic, glass, steel, and aluminium cans)</t>
  </si>
  <si>
    <t>SSA Credit 5.1 - Waste Use and Reduction Form v1.2</t>
  </si>
  <si>
    <t xml:space="preserve">Enter the volume of waste in cubic metres. The table will calculate the weight in tonnes using the specified conversion factors.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</si>
</sst>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534698"/>
      <name val="Arial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rgb="FFE46025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E46025"/>
        <bgColor indexed="64"/>
      </patternFill>
    </fill>
    <fill>
      <patternFill patternType="solid">
        <fgColor rgb="FFCACED1"/>
        <bgColor indexed="64"/>
      </patternFill>
    </fill>
    <fill>
      <patternFill patternType="solid">
        <fgColor rgb="FF71797F"/>
        <bgColor indexed="64"/>
      </patternFill>
    </fill>
    <fill>
      <patternFill patternType="solid">
        <fgColor rgb="FFCACED1"/>
        <bgColor theme="0"/>
      </patternFill>
    </fill>
    <fill>
      <patternFill patternType="solid">
        <fgColor rgb="FFCACED1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/>
    <xf numFmtId="0" fontId="0" fillId="0" borderId="8" xfId="0" applyBorder="1"/>
    <xf numFmtId="0" fontId="9" fillId="0" borderId="8" xfId="0" applyFont="1" applyBorder="1"/>
    <xf numFmtId="0" fontId="10" fillId="0" borderId="8" xfId="0" applyFont="1" applyBorder="1"/>
    <xf numFmtId="0" fontId="3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5" borderId="8" xfId="0" applyFont="1" applyFill="1" applyBorder="1"/>
    <xf numFmtId="0" fontId="12" fillId="0" borderId="8" xfId="0" applyFont="1" applyBorder="1"/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wrapText="1"/>
    </xf>
    <xf numFmtId="0" fontId="13" fillId="0" borderId="8" xfId="0" applyFont="1" applyBorder="1"/>
    <xf numFmtId="0" fontId="13" fillId="0" borderId="7" xfId="0" applyFont="1" applyBorder="1"/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9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9" fontId="12" fillId="7" borderId="2" xfId="0" applyNumberFormat="1" applyFont="1" applyFill="1" applyBorder="1" applyAlignment="1">
      <alignment horizontal="center" vertical="center"/>
    </xf>
    <xf numFmtId="9" fontId="12" fillId="8" borderId="2" xfId="0" applyNumberFormat="1" applyFont="1" applyFill="1" applyBorder="1" applyAlignment="1">
      <alignment horizontal="center"/>
    </xf>
    <xf numFmtId="9" fontId="12" fillId="8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7" fillId="4" borderId="0" xfId="0" applyFont="1" applyFill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9" fontId="12" fillId="7" borderId="5" xfId="0" applyNumberFormat="1" applyFont="1" applyFill="1" applyBorder="1" applyAlignment="1">
      <alignment horizontal="center" vertical="center"/>
    </xf>
    <xf numFmtId="9" fontId="12" fillId="7" borderId="0" xfId="0" applyNumberFormat="1" applyFont="1" applyFill="1" applyAlignment="1">
      <alignment horizontal="center" vertical="center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7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7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7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1A28866D-6C84-475C-8A51-24B42BE2DDD2}"/>
  </cellStyles>
  <dxfs count="31">
    <dxf>
      <font>
        <color theme="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E4602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3" formatCode="0%"/>
      <fill>
        <patternFill patternType="solid">
          <fgColor rgb="FFFFFFFF"/>
          <bgColor rgb="FFCACED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E4602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ACED1"/>
      <color rgb="FF71797F"/>
      <color rgb="FFE46025"/>
      <color rgb="FFF0EEF8"/>
      <color rgb="FFFFFFFF"/>
      <color rgb="FFFECECE"/>
      <color rgb="FF534698"/>
      <color rgb="FFCDC8E6"/>
      <color rgb="FFFFE5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</xdr:colOff>
      <xdr:row>0</xdr:row>
      <xdr:rowOff>135467</xdr:rowOff>
    </xdr:from>
    <xdr:to>
      <xdr:col>1</xdr:col>
      <xdr:colOff>621241</xdr:colOff>
      <xdr:row>5</xdr:row>
      <xdr:rowOff>25911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AB070-C005-49D4-8BD1-E3C3EF74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8" y="135467"/>
          <a:ext cx="1012825" cy="793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358101</xdr:colOff>
      <xdr:row>3</xdr:row>
      <xdr:rowOff>32039</xdr:rowOff>
    </xdr:from>
    <xdr:to>
      <xdr:col>8</xdr:col>
      <xdr:colOff>107901</xdr:colOff>
      <xdr:row>6</xdr:row>
      <xdr:rowOff>408324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CF0E47-9F81-428D-B7B5-DD791D3F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851" y="594880"/>
          <a:ext cx="1117648" cy="935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i/Downloads/20220930111315_06-09_responsible_products_calculator_v1_revb_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guide"/>
      <sheetName val="Releases"/>
      <sheetName val="Instructions"/>
      <sheetName val="Recognised initiatives"/>
      <sheetName val="Responsible Structure"/>
      <sheetName val="Responsible Envelope"/>
      <sheetName val="Responsible Systems"/>
      <sheetName val="Responsible Finishes"/>
    </sheetNames>
    <sheetDataSet>
      <sheetData sheetId="0"/>
      <sheetData sheetId="1"/>
      <sheetData sheetId="2"/>
      <sheetData sheetId="3">
        <row r="5">
          <cell r="B5" t="str">
            <v>Climate Active Carbon Neutral for Products &amp; Services</v>
          </cell>
        </row>
        <row r="6">
          <cell r="B6" t="str">
            <v>Cradle to Cradle Certified v4 - Bronze</v>
          </cell>
        </row>
        <row r="7">
          <cell r="B7" t="str">
            <v>Cradle to Cradle Certified v4 - Silver</v>
          </cell>
        </row>
        <row r="8">
          <cell r="B8" t="str">
            <v>Cradle to Cradle Certified v4 - Gold</v>
          </cell>
        </row>
        <row r="9">
          <cell r="B9" t="str">
            <v>Cradle to Cradle Certified v4 - Platinum</v>
          </cell>
        </row>
        <row r="10">
          <cell r="B10" t="str">
            <v>Declare 2.0 - Declared</v>
          </cell>
        </row>
        <row r="11">
          <cell r="B11" t="str">
            <v>Declare 2.0 - Red List Approved</v>
          </cell>
        </row>
        <row r="12">
          <cell r="B12" t="str">
            <v>Declare 2.0 - Red List Free</v>
          </cell>
        </row>
        <row r="13">
          <cell r="B13" t="str">
            <v>ECNZ Building Insulants (EC 25-17)</v>
          </cell>
        </row>
        <row r="14">
          <cell r="B14" t="str">
            <v>ECNZ Furniture, Fittings &amp; Floorings (EC 32-17)</v>
          </cell>
        </row>
        <row r="15">
          <cell r="B15" t="str">
            <v>ECNZ Paints (EC 07-18)</v>
          </cell>
        </row>
        <row r="16">
          <cell r="B16" t="str">
            <v>ECNZ Pre-painted and resin-coated steel products (EC 57-16)</v>
          </cell>
        </row>
        <row r="17">
          <cell r="B17" t="str">
            <v>Environmental Product Declaration (EPD) - Industry-Wide</v>
          </cell>
        </row>
        <row r="18">
          <cell r="B18" t="str">
            <v>Environmental Product Declaration (EPD) - Product-Specific</v>
          </cell>
        </row>
        <row r="19">
          <cell r="B19" t="str">
            <v>FSC Certification (FSC-STD-AUS-01-2018)</v>
          </cell>
        </row>
        <row r="20">
          <cell r="B20" t="str">
            <v>GECA Adhesives, Fillers and Sealants (AFS v4.0ii-2014)</v>
          </cell>
        </row>
        <row r="21">
          <cell r="B21" t="str">
            <v>GECA Building Insulation Materials (BIMv2.0i-2018)</v>
          </cell>
        </row>
        <row r="22">
          <cell r="B22" t="str">
            <v>GECA Carpets (C v3.0-2021)</v>
          </cell>
        </row>
        <row r="23">
          <cell r="B23" t="str">
            <v>GECA Cement, Concrete &amp; Concrete Products (CCPv1.0ii-2017)</v>
          </cell>
        </row>
        <row r="24">
          <cell r="B24" t="str">
            <v>GECA Floor Coverings (FC v3.0-2021)</v>
          </cell>
        </row>
        <row r="25">
          <cell r="B25" t="str">
            <v>GECA Furniture, Fittings, Foam and Mattresses (FFFM v3.1i-2017)</v>
          </cell>
        </row>
        <row r="26">
          <cell r="B26" t="str">
            <v>GECA Hard Surfacing (HSv2.0i-2019)</v>
          </cell>
        </row>
        <row r="27">
          <cell r="B27" t="str">
            <v>GECA Paints and Coatings (PC v2.3i-2012)</v>
          </cell>
        </row>
        <row r="28">
          <cell r="B28" t="str">
            <v>GECA Panel Boards (PB v3.0-2021)</v>
          </cell>
        </row>
        <row r="29">
          <cell r="B29" t="str">
            <v>GECA Recycled Products (RPv1.0ii-2015)</v>
          </cell>
        </row>
        <row r="30">
          <cell r="B30" t="str">
            <v>GECA Steel and Steel Products (SSP v1.0i-2019)</v>
          </cell>
        </row>
        <row r="31">
          <cell r="B31" t="str">
            <v>GECA Sustainable Products and Services (SPSv2.0i-2020)</v>
          </cell>
        </row>
        <row r="32">
          <cell r="B32" t="str">
            <v>Global GreenTag GreenRate Level A</v>
          </cell>
        </row>
        <row r="33">
          <cell r="B33" t="str">
            <v>Global GreenTag GreenRate Level B</v>
          </cell>
        </row>
        <row r="34">
          <cell r="B34" t="str">
            <v>Global GreenTag GreenRate Level C</v>
          </cell>
        </row>
        <row r="35">
          <cell r="B35" t="str">
            <v>Global GreenTag HealthRATE - Bronze</v>
          </cell>
        </row>
        <row r="36">
          <cell r="B36" t="str">
            <v>Global GreenTag HealthRATE - Silver</v>
          </cell>
        </row>
        <row r="37">
          <cell r="B37" t="str">
            <v>Global GreenTag HealthRATE - Gold</v>
          </cell>
        </row>
        <row r="38">
          <cell r="B38" t="str">
            <v>Global GreenTag HealthRATE - Platinum</v>
          </cell>
        </row>
        <row r="39">
          <cell r="B39" t="str">
            <v>Global GreenTag Product Health Declaration</v>
          </cell>
        </row>
        <row r="40">
          <cell r="B40" t="str">
            <v>Living Product Challenge 2.0 - Imperative Challenge</v>
          </cell>
        </row>
        <row r="41">
          <cell r="B41" t="str">
            <v>Living Product Challenge 2.0 - Petal Certification</v>
          </cell>
        </row>
        <row r="42">
          <cell r="B42" t="str">
            <v>Living Product Challenge 2.0 - Full Certification</v>
          </cell>
        </row>
        <row r="43">
          <cell r="B43" t="str">
            <v>Responsible Wood (AS-NZS 4708:2021)</v>
          </cell>
        </row>
        <row r="44">
          <cell r="B44" t="str">
            <v>Reused products or building components</v>
          </cell>
        </row>
        <row r="45">
          <cell r="B45" t="str">
            <v>Vinyl Council of Australia Best practice PVC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1CD571-A28B-45E8-9ECE-58559C2D03D5}" name="Table24" displayName="Table24" ref="A19:I27" totalsRowCount="1" headerRowDxfId="30" dataDxfId="29" totalsRowDxfId="28">
  <tableColumns count="9">
    <tableColumn id="1" xr3:uid="{9958304C-E78A-46DE-9A6A-CEF94023A9A1}" name="Waste Stream" totalsRowLabel="Total" dataDxfId="27" totalsRowDxfId="26"/>
    <tableColumn id="3" xr3:uid="{A4A8B69B-A69C-4DAC-A9C1-1780C4209402}" name="Total waste generated (tonnes)" totalsRowFunction="sum" dataDxfId="25" totalsRowDxfId="24"/>
    <tableColumn id="5" xr3:uid="{2EF70500-5F30-4C53-BE0E-27196924D3DD}" name="Total recycled (tonnes)" totalsRowFunction="sum" dataDxfId="23" totalsRowDxfId="22"/>
    <tableColumn id="4" xr3:uid="{7BEEC71F-21F6-48E3-988E-E0B5FA8B648E}" name="Total reused (tonnes)" totalsRowFunction="sum" dataDxfId="21" totalsRowDxfId="20"/>
    <tableColumn id="6" xr3:uid="{B7CF960F-3D93-425D-BACE-A9A75D7FF16E}" name="Total sold (tonnes)" totalsRowFunction="sum" dataDxfId="19" totalsRowDxfId="18"/>
    <tableColumn id="7" xr3:uid="{627BFB5F-7E31-41B1-AAF8-8775E5C85751}" name="Total to landfill (tonnes)" totalsRowFunction="sum" dataDxfId="17" totalsRowDxfId="16"/>
    <tableColumn id="9" xr3:uid="{636963EB-86C5-4CB6-B6D9-E54C9BB44CD4}" name="Total" dataDxfId="15" totalsRowDxfId="14">
      <calculatedColumnFormula>SUM(Table24[[#This Row],[Total recycled (tonnes)]:[Total to landfill (tonnes)]])</calculatedColumnFormula>
    </tableColumn>
    <tableColumn id="11" xr3:uid="{5A36E5F6-C0D1-4C7C-BA9B-1DED391686CE}" name="Total (%)" dataDxfId="13" totalsRowDxfId="12">
      <calculatedColumnFormula>IF(B20=G20, "100%", IF(B20&lt;&gt;G20, "Must be 100%"))</calculatedColumnFormula>
    </tableColumn>
    <tableColumn id="8" xr3:uid="{206A1F98-ACEA-4265-8038-0BE329D491F3}" name="Total diverted (%)" totalsRowFunction="custom" dataDxfId="11" totalsRowDxfId="10">
      <calculatedColumnFormula>IFERROR((IF(Table24[[#This Row],[Total (%)]]="100%", SUM(Table24[[#This Row],[Total recycled (tonnes)]:[Total sold (tonnes)]])/Table24[[#This Row],[Total waste generated (tonnes)]],"0")), "")</calculatedColumnFormula>
      <totalsRowFormula array="1">SUM(Table24[[#Totals],[Total recycled (tonnes)]:[Total sold (tonnes)]]/Table24[[#Totals],[Total waste generated (tonnes)]])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E4CEC-DA30-405A-9B36-58E84DD15D39}" name="Table1" displayName="Table1" ref="A31:D39" totalsRowShown="0" headerRowDxfId="9" dataDxfId="8" tableBorderDxfId="7">
  <autoFilter ref="A31:D39" xr:uid="{2E0E4CEC-DA30-405A-9B36-58E84DD15D39}">
    <filterColumn colId="0" hiddenButton="1"/>
    <filterColumn colId="1" hiddenButton="1"/>
    <filterColumn colId="2" hiddenButton="1"/>
    <filterColumn colId="3" hiddenButton="1"/>
  </autoFilter>
  <tableColumns count="4">
    <tableColumn id="1" xr3:uid="{309CC601-43C8-48CD-B7CA-91A11AE85C25}" name="Waste type" dataDxfId="6"/>
    <tableColumn id="2" xr3:uid="{3ED77945-C7CE-48A8-B964-E924D29E9894}" name="Volume (m³)" dataDxfId="5"/>
    <tableColumn id="3" xr3:uid="{E6107B9A-E9F6-409C-8DC9-66C7A18B6FAD}" name="Conversion Factor" dataDxfId="4"/>
    <tableColumn id="4" xr3:uid="{F8C4A46D-EC48-4152-9159-70088F050257}" name="Weight (tonnes)" dataDxfId="3">
      <calculatedColumnFormula>Table1[[#This Row],[Volume (m³)]]*Table1[[#This Row],[Conversion Factor]]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888C-4B53-40A4-9144-0D510D72D28D}">
  <dimension ref="A5:Q30"/>
  <sheetViews>
    <sheetView showGridLines="0" showRowColHeaders="0" zoomScale="90" zoomScaleNormal="90" workbookViewId="0">
      <selection activeCell="E18" sqref="E18"/>
    </sheetView>
  </sheetViews>
  <sheetFormatPr defaultRowHeight="14.5" x14ac:dyDescent="0.35"/>
  <cols>
    <col min="1" max="1" width="6.26953125" customWidth="1"/>
    <col min="2" max="2" width="104" customWidth="1"/>
  </cols>
  <sheetData>
    <row r="5" spans="1:17" x14ac:dyDescent="0.35">
      <c r="N5" s="10"/>
      <c r="O5" s="10"/>
    </row>
    <row r="7" spans="1:17" s="1" customFormat="1" ht="21" customHeight="1" x14ac:dyDescent="0.35">
      <c r="A7" s="7"/>
      <c r="B7" s="7"/>
      <c r="C7" s="52"/>
      <c r="D7" s="52"/>
      <c r="E7" s="52"/>
      <c r="F7" s="52"/>
      <c r="G7" s="52"/>
      <c r="H7" s="52"/>
      <c r="I7" s="52"/>
      <c r="J7" s="50"/>
      <c r="K7" s="50"/>
      <c r="L7" s="50"/>
      <c r="M7" s="50"/>
      <c r="N7" s="50"/>
      <c r="O7" s="50"/>
      <c r="P7" s="50"/>
      <c r="Q7" s="50"/>
    </row>
    <row r="8" spans="1:17" x14ac:dyDescent="0.35">
      <c r="A8" s="8"/>
      <c r="B8" s="3"/>
    </row>
    <row r="9" spans="1:17" ht="23" x14ac:dyDescent="0.5">
      <c r="A9" s="8"/>
      <c r="B9" s="5" t="s">
        <v>0</v>
      </c>
    </row>
    <row r="10" spans="1:17" ht="9.75" customHeight="1" x14ac:dyDescent="0.35">
      <c r="A10" s="8"/>
      <c r="B10" s="4"/>
    </row>
    <row r="11" spans="1:17" x14ac:dyDescent="0.35">
      <c r="A11" s="8"/>
      <c r="B11" s="12" t="s">
        <v>40</v>
      </c>
    </row>
    <row r="12" spans="1:17" ht="12" customHeight="1" x14ac:dyDescent="0.35">
      <c r="A12" s="8"/>
      <c r="B12" s="13"/>
    </row>
    <row r="13" spans="1:17" x14ac:dyDescent="0.35">
      <c r="A13" s="8"/>
      <c r="B13" s="14" t="s">
        <v>41</v>
      </c>
    </row>
    <row r="14" spans="1:17" x14ac:dyDescent="0.35">
      <c r="A14" s="8"/>
      <c r="B14" s="14"/>
    </row>
    <row r="15" spans="1:17" ht="13.4" customHeight="1" x14ac:dyDescent="0.35">
      <c r="A15" s="8"/>
      <c r="B15" s="13" t="s">
        <v>1</v>
      </c>
    </row>
    <row r="16" spans="1:17" ht="13.4" customHeight="1" x14ac:dyDescent="0.35">
      <c r="A16" s="8"/>
      <c r="B16" s="13"/>
    </row>
    <row r="17" spans="1:2" ht="13.4" customHeight="1" x14ac:dyDescent="0.35">
      <c r="A17" s="8"/>
      <c r="B17" s="13" t="s">
        <v>2</v>
      </c>
    </row>
    <row r="18" spans="1:2" ht="13.4" customHeight="1" x14ac:dyDescent="0.35">
      <c r="A18" s="8"/>
      <c r="B18" s="13"/>
    </row>
    <row r="19" spans="1:2" ht="18" x14ac:dyDescent="0.4">
      <c r="A19" s="8"/>
      <c r="B19" s="6" t="s">
        <v>3</v>
      </c>
    </row>
    <row r="20" spans="1:2" x14ac:dyDescent="0.35">
      <c r="A20" s="8"/>
      <c r="B20" s="4"/>
    </row>
    <row r="21" spans="1:2" ht="28.5" x14ac:dyDescent="0.35">
      <c r="A21" s="8"/>
      <c r="B21" s="15" t="s">
        <v>4</v>
      </c>
    </row>
    <row r="22" spans="1:2" ht="28.5" x14ac:dyDescent="0.35">
      <c r="A22" s="8"/>
      <c r="B22" s="15" t="s">
        <v>5</v>
      </c>
    </row>
    <row r="23" spans="1:2" x14ac:dyDescent="0.35">
      <c r="A23" s="8"/>
      <c r="B23" s="16"/>
    </row>
    <row r="24" spans="1:2" x14ac:dyDescent="0.35">
      <c r="A24" s="8"/>
      <c r="B24" s="17" t="s">
        <v>39</v>
      </c>
    </row>
    <row r="25" spans="1:2" x14ac:dyDescent="0.35">
      <c r="A25" s="53"/>
    </row>
    <row r="26" spans="1:2" x14ac:dyDescent="0.35">
      <c r="A26" s="53"/>
    </row>
    <row r="27" spans="1:2" x14ac:dyDescent="0.35">
      <c r="A27" s="53"/>
    </row>
    <row r="28" spans="1:2" x14ac:dyDescent="0.35">
      <c r="A28" s="54"/>
    </row>
    <row r="29" spans="1:2" x14ac:dyDescent="0.35">
      <c r="A29" s="54"/>
    </row>
    <row r="30" spans="1:2" x14ac:dyDescent="0.35">
      <c r="A30" s="54"/>
    </row>
  </sheetData>
  <sheetProtection algorithmName="SHA-512" hashValue="Hk37dVf3IwNh0NVHb/hE5lizV6INhcKZGoynJ5p5+6DBoueP9AkzSGhH3PXizW264NXVSDj5ifKTitdCb/CqTw==" saltValue="Q9YoZAXhIFhxUfC608YBA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549-C0C0-4B6D-B794-2AB34CB0FCF2}">
  <sheetPr>
    <pageSetUpPr fitToPage="1"/>
  </sheetPr>
  <dimension ref="A5:P50"/>
  <sheetViews>
    <sheetView showGridLines="0" showRowColHeaders="0" tabSelected="1" topLeftCell="A4" zoomScale="96" zoomScaleNormal="96" workbookViewId="0">
      <pane ySplit="4" topLeftCell="A8" activePane="bottomLeft" state="frozen"/>
      <selection activeCell="A4" sqref="A4"/>
      <selection pane="bottomLeft" activeCell="A32" sqref="A32"/>
    </sheetView>
  </sheetViews>
  <sheetFormatPr defaultColWidth="8.81640625" defaultRowHeight="14.5" x14ac:dyDescent="0.35"/>
  <cols>
    <col min="1" max="1" width="56.81640625" style="1" customWidth="1"/>
    <col min="2" max="2" width="25" style="1" customWidth="1"/>
    <col min="3" max="3" width="19.1796875" style="1" customWidth="1"/>
    <col min="4" max="4" width="18.6328125" style="1" customWidth="1"/>
    <col min="5" max="5" width="17.1796875" style="1" customWidth="1"/>
    <col min="6" max="6" width="20.08984375" style="1" customWidth="1"/>
    <col min="7" max="7" width="24.453125" style="1" hidden="1" customWidth="1"/>
    <col min="8" max="8" width="19.6328125" style="1" customWidth="1"/>
    <col min="9" max="9" width="18.1796875" style="1" customWidth="1"/>
    <col min="10" max="16384" width="8.81640625" style="1"/>
  </cols>
  <sheetData>
    <row r="5" spans="1:16" x14ac:dyDescent="0.35">
      <c r="A5"/>
      <c r="H5" s="55"/>
      <c r="I5" s="55"/>
      <c r="J5" s="11"/>
    </row>
    <row r="7" spans="1:16" ht="33" customHeight="1" x14ac:dyDescent="0.35">
      <c r="A7" s="48" t="s">
        <v>44</v>
      </c>
      <c r="B7" s="34"/>
      <c r="C7" s="18"/>
      <c r="D7" s="18"/>
      <c r="E7" s="18"/>
      <c r="F7" s="18"/>
      <c r="G7" s="18"/>
      <c r="H7" s="51"/>
      <c r="I7" s="49"/>
      <c r="J7" s="49"/>
      <c r="K7" s="50"/>
      <c r="L7" s="50"/>
      <c r="M7" s="50"/>
      <c r="N7" s="50"/>
      <c r="O7" s="50"/>
      <c r="P7" s="50"/>
    </row>
    <row r="8" spans="1:16" ht="8" customHeight="1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6" ht="26.15" customHeight="1" x14ac:dyDescent="0.35">
      <c r="A9" s="35" t="s">
        <v>37</v>
      </c>
      <c r="B9" s="21"/>
      <c r="C9" s="20"/>
      <c r="D9" s="20"/>
      <c r="E9" s="20"/>
      <c r="F9" s="20"/>
      <c r="G9" s="20"/>
      <c r="H9" s="20"/>
      <c r="I9" s="20"/>
      <c r="J9" s="20"/>
    </row>
    <row r="10" spans="1:16" ht="26.15" customHeight="1" x14ac:dyDescent="0.35">
      <c r="A10" s="35" t="s">
        <v>6</v>
      </c>
      <c r="B10" s="22"/>
      <c r="C10" s="20"/>
      <c r="D10" s="20"/>
      <c r="E10" s="20"/>
      <c r="F10" s="20"/>
      <c r="G10" s="20"/>
      <c r="H10" s="20"/>
      <c r="I10" s="20"/>
      <c r="J10" s="20"/>
    </row>
    <row r="11" spans="1:16" ht="26.15" customHeight="1" x14ac:dyDescent="0.35">
      <c r="A11" s="35" t="s">
        <v>7</v>
      </c>
      <c r="B11" s="22"/>
      <c r="C11" s="20"/>
      <c r="D11" s="20"/>
      <c r="E11" s="20"/>
      <c r="F11" s="20"/>
      <c r="G11" s="20"/>
      <c r="H11" s="20"/>
      <c r="I11" s="20"/>
      <c r="J11" s="20"/>
    </row>
    <row r="12" spans="1:16" ht="26.15" customHeight="1" x14ac:dyDescent="0.35">
      <c r="A12" s="35" t="s">
        <v>8</v>
      </c>
      <c r="B12" s="22"/>
      <c r="C12" s="20"/>
      <c r="D12" s="20"/>
      <c r="E12" s="20"/>
      <c r="F12" s="20"/>
      <c r="G12" s="20"/>
      <c r="H12" s="20"/>
      <c r="I12" s="20"/>
      <c r="J12" s="20"/>
    </row>
    <row r="13" spans="1:16" ht="26.15" customHeight="1" x14ac:dyDescent="0.35">
      <c r="A13" s="35" t="s">
        <v>9</v>
      </c>
      <c r="B13" s="22"/>
      <c r="C13" s="20"/>
      <c r="D13" s="20"/>
      <c r="E13" s="20"/>
      <c r="F13" s="20"/>
      <c r="G13" s="20"/>
      <c r="H13" s="20"/>
      <c r="I13" s="20"/>
      <c r="J13" s="20"/>
    </row>
    <row r="14" spans="1:16" ht="26.15" customHeight="1" x14ac:dyDescent="0.35">
      <c r="A14" s="35" t="s">
        <v>10</v>
      </c>
      <c r="B14" s="23" t="e">
        <f>Table24[[#Totals],[Total diverted (%)]]</f>
        <v>#DIV/0!</v>
      </c>
      <c r="C14" s="20"/>
      <c r="D14" s="20"/>
      <c r="E14" s="20"/>
      <c r="F14" s="20"/>
      <c r="G14" s="20"/>
      <c r="H14" s="20"/>
      <c r="I14" s="20"/>
      <c r="J14" s="20"/>
    </row>
    <row r="15" spans="1:16" ht="26.15" customHeight="1" x14ac:dyDescent="0.35">
      <c r="A15" s="35" t="s">
        <v>11</v>
      </c>
      <c r="B15" s="24" t="e">
        <f>IF(B14&gt;79%,"YES","NO")</f>
        <v>#DIV/0!</v>
      </c>
      <c r="C15" s="20"/>
      <c r="D15" s="20"/>
      <c r="E15" s="20"/>
      <c r="F15" s="20"/>
      <c r="G15" s="20"/>
      <c r="H15" s="20"/>
      <c r="I15" s="20"/>
      <c r="J15" s="20"/>
    </row>
    <row r="16" spans="1:16" ht="11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21.5" customHeight="1" x14ac:dyDescent="0.35">
      <c r="A17" s="9" t="s">
        <v>12</v>
      </c>
      <c r="B17" s="2"/>
      <c r="C17" s="2"/>
      <c r="D17" s="2"/>
      <c r="E17" s="20"/>
      <c r="F17" s="20"/>
      <c r="G17" s="20"/>
      <c r="H17" s="20"/>
      <c r="I17" s="20"/>
      <c r="J17" s="20"/>
    </row>
    <row r="18" spans="1:10" ht="15.5" customHeight="1" x14ac:dyDescent="0.35">
      <c r="A18" s="32" t="s">
        <v>42</v>
      </c>
      <c r="B18" s="2"/>
      <c r="C18" s="2"/>
      <c r="D18" s="2"/>
      <c r="E18" s="20"/>
      <c r="F18" s="20"/>
      <c r="G18" s="20"/>
      <c r="H18" s="20"/>
      <c r="I18" s="20"/>
      <c r="J18" s="20"/>
    </row>
    <row r="19" spans="1:10" ht="38" customHeight="1" x14ac:dyDescent="0.35">
      <c r="A19" s="19" t="s">
        <v>13</v>
      </c>
      <c r="B19" s="25" t="s">
        <v>14</v>
      </c>
      <c r="C19" s="25" t="s">
        <v>15</v>
      </c>
      <c r="D19" s="25" t="s">
        <v>16</v>
      </c>
      <c r="E19" s="25" t="s">
        <v>17</v>
      </c>
      <c r="F19" s="25" t="s">
        <v>18</v>
      </c>
      <c r="G19" s="25" t="s">
        <v>19</v>
      </c>
      <c r="H19" s="25" t="s">
        <v>20</v>
      </c>
      <c r="I19" s="25" t="s">
        <v>21</v>
      </c>
      <c r="J19" s="20"/>
    </row>
    <row r="20" spans="1:10" x14ac:dyDescent="0.3">
      <c r="A20" s="36" t="s">
        <v>38</v>
      </c>
      <c r="B20" s="37"/>
      <c r="C20" s="37"/>
      <c r="D20" s="37"/>
      <c r="E20" s="37"/>
      <c r="F20" s="47"/>
      <c r="G20" s="26">
        <f>SUM(Table24[[#This Row],[Total recycled (tonnes)]:[Total to landfill (tonnes)]])</f>
        <v>0</v>
      </c>
      <c r="H20" s="27" t="str">
        <f>IF(B20=G20, "100%", IF(B20&lt;&gt;G20, "Must be 100%"))</f>
        <v>100%</v>
      </c>
      <c r="I20" s="28" t="str">
        <f>IFERROR((IF(Table24[[#This Row],[Total (%)]]="100%", SUM(Table24[[#This Row],[Total recycled (tonnes)]:[Total sold (tonnes)]])/Table24[[#This Row],[Total waste generated (tonnes)]],"0")), "")</f>
        <v/>
      </c>
      <c r="J20" s="20"/>
    </row>
    <row r="21" spans="1:10" x14ac:dyDescent="0.3">
      <c r="A21" s="36" t="s">
        <v>22</v>
      </c>
      <c r="B21" s="38"/>
      <c r="C21" s="38"/>
      <c r="D21" s="38"/>
      <c r="E21" s="38"/>
      <c r="F21" s="43"/>
      <c r="G21" s="38">
        <f>SUM(Table24[[#This Row],[Total recycled (tonnes)]:[Total to landfill (tonnes)]])</f>
        <v>0</v>
      </c>
      <c r="H21" s="27" t="str">
        <f t="shared" ref="H21:H26" si="0">IF(B21=G21, "100%", IF(B21&lt;&gt;G21, "Must be 100%"))</f>
        <v>100%</v>
      </c>
      <c r="I21" s="28" t="str">
        <f>IFERROR((IF(Table24[[#This Row],[Total (%)]]="100%", SUM(Table24[[#This Row],[Total recycled (tonnes)]:[Total sold (tonnes)]])/Table24[[#This Row],[Total waste generated (tonnes)]],"0")), "")</f>
        <v/>
      </c>
      <c r="J21" s="20"/>
    </row>
    <row r="22" spans="1:10" x14ac:dyDescent="0.3">
      <c r="A22" s="36" t="s">
        <v>23</v>
      </c>
      <c r="B22" s="38"/>
      <c r="C22" s="38"/>
      <c r="D22" s="38"/>
      <c r="E22" s="38"/>
      <c r="F22" s="43"/>
      <c r="G22" s="38">
        <f>SUM(Table24[[#This Row],[Total recycled (tonnes)]:[Total to landfill (tonnes)]])</f>
        <v>0</v>
      </c>
      <c r="H22" s="27" t="str">
        <f t="shared" si="0"/>
        <v>100%</v>
      </c>
      <c r="I22" s="28" t="str">
        <f>IFERROR((IF(Table24[[#This Row],[Total (%)]]="100%", SUM(Table24[[#This Row],[Total recycled (tonnes)]:[Total sold (tonnes)]])/Table24[[#This Row],[Total waste generated (tonnes)]],"0")), "")</f>
        <v/>
      </c>
      <c r="J22" s="20"/>
    </row>
    <row r="23" spans="1:10" x14ac:dyDescent="0.3">
      <c r="A23" s="36" t="s">
        <v>24</v>
      </c>
      <c r="B23" s="38"/>
      <c r="C23" s="38"/>
      <c r="D23" s="38"/>
      <c r="E23" s="38"/>
      <c r="F23" s="43"/>
      <c r="G23" s="38">
        <f>SUM(Table24[[#This Row],[Total recycled (tonnes)]:[Total to landfill (tonnes)]])</f>
        <v>0</v>
      </c>
      <c r="H23" s="39" t="str">
        <f t="shared" ref="H23" si="1">IF(B23=G23, "100%", IF(B23&lt;&gt;G23, "Must be 100%"))</f>
        <v>100%</v>
      </c>
      <c r="I23" s="28" t="str">
        <f>IFERROR((IF(Table24[[#This Row],[Total (%)]]="100%", SUM(Table24[[#This Row],[Total recycled (tonnes)]:[Total sold (tonnes)]])/Table24[[#This Row],[Total waste generated (tonnes)]],"0")), "")</f>
        <v/>
      </c>
      <c r="J23" s="20"/>
    </row>
    <row r="24" spans="1:10" x14ac:dyDescent="0.3">
      <c r="A24" s="36" t="s">
        <v>25</v>
      </c>
      <c r="B24" s="38"/>
      <c r="C24" s="38"/>
      <c r="D24" s="38"/>
      <c r="E24" s="38"/>
      <c r="F24" s="43"/>
      <c r="G24" s="38">
        <f>SUM(Table24[[#This Row],[Total recycled (tonnes)]:[Total to landfill (tonnes)]])</f>
        <v>0</v>
      </c>
      <c r="H24" s="39" t="str">
        <f>IF(B24=G24, "100%", IF(B24&lt;&gt;G24, "Must be 100%"))</f>
        <v>100%</v>
      </c>
      <c r="I24" s="29" t="str">
        <f>IFERROR((IF(Table24[[#This Row],[Total (%)]]="100%", SUM(Table24[[#This Row],[Total recycled (tonnes)]:[Total sold (tonnes)]])/Table24[[#This Row],[Total waste generated (tonnes)]],"0")), "")</f>
        <v/>
      </c>
      <c r="J24" s="20"/>
    </row>
    <row r="25" spans="1:10" x14ac:dyDescent="0.3">
      <c r="A25" s="36" t="s">
        <v>26</v>
      </c>
      <c r="B25" s="38"/>
      <c r="C25" s="38"/>
      <c r="D25" s="38"/>
      <c r="E25" s="38"/>
      <c r="F25" s="43"/>
      <c r="G25" s="38">
        <f>SUM(Table24[[#This Row],[Total recycled (tonnes)]:[Total to landfill (tonnes)]])</f>
        <v>0</v>
      </c>
      <c r="H25" s="39" t="str">
        <f>IF(B25=G25, "100%", IF(B25&lt;&gt;G25, "Must be 100%"))</f>
        <v>100%</v>
      </c>
      <c r="I25" s="29" t="str">
        <f>IFERROR((IF(Table24[[#This Row],[Total (%)]]="100%", SUM(Table24[[#This Row],[Total recycled (tonnes)]:[Total sold (tonnes)]])/Table24[[#This Row],[Total waste generated (tonnes)]],"0")), "")</f>
        <v/>
      </c>
      <c r="J25" s="20"/>
    </row>
    <row r="26" spans="1:10" x14ac:dyDescent="0.3">
      <c r="A26" s="36" t="s">
        <v>26</v>
      </c>
      <c r="B26" s="38"/>
      <c r="C26" s="38"/>
      <c r="D26" s="38"/>
      <c r="E26" s="38"/>
      <c r="F26" s="45"/>
      <c r="G26" s="38">
        <f>SUM(Table24[[#This Row],[Total recycled (tonnes)]:[Total to landfill (tonnes)]])</f>
        <v>0</v>
      </c>
      <c r="H26" s="27" t="str">
        <f t="shared" si="0"/>
        <v>100%</v>
      </c>
      <c r="I26" s="29" t="str">
        <f>IFERROR((IF(Table24[[#This Row],[Total (%)]]="100%", SUM(Table24[[#This Row],[Total recycled (tonnes)]:[Total sold (tonnes)]])/Table24[[#This Row],[Total waste generated (tonnes)]],"0")), "")</f>
        <v/>
      </c>
      <c r="J26" s="20"/>
    </row>
    <row r="27" spans="1:10" ht="27.75" customHeight="1" x14ac:dyDescent="0.35">
      <c r="A27" s="30" t="s">
        <v>19</v>
      </c>
      <c r="B27" s="31">
        <f>SUBTOTAL(109,Table24[Total waste generated (tonnes)])</f>
        <v>0</v>
      </c>
      <c r="C27" s="31">
        <f>SUBTOTAL(109,Table24[Total recycled (tonnes)])</f>
        <v>0</v>
      </c>
      <c r="D27" s="31">
        <f>SUBTOTAL(109,Table24[Total reused (tonnes)])</f>
        <v>0</v>
      </c>
      <c r="E27" s="31">
        <f>SUBTOTAL(109,Table24[Total sold (tonnes)])</f>
        <v>0</v>
      </c>
      <c r="F27" s="31">
        <f>SUBTOTAL(109,Table24[Total to landfill (tonnes)])</f>
        <v>0</v>
      </c>
      <c r="G27" s="31"/>
      <c r="H27" s="40"/>
      <c r="I27" s="40" t="e" cm="1">
        <f t="array" ref="I27">SUM(Table24[[#Totals],[Total recycled (tonnes)]:[Total sold (tonnes)]]/Table24[[#Totals],[Total waste generated (tonnes)]])</f>
        <v>#DIV/0!</v>
      </c>
      <c r="J27" s="20"/>
    </row>
    <row r="28" spans="1:10" ht="27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8" x14ac:dyDescent="0.35">
      <c r="A29" s="9" t="s">
        <v>27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22" customHeight="1" x14ac:dyDescent="0.35">
      <c r="A30" s="32" t="s">
        <v>45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40" customHeight="1" x14ac:dyDescent="0.35">
      <c r="A31" s="19" t="s">
        <v>28</v>
      </c>
      <c r="B31" s="25" t="s">
        <v>29</v>
      </c>
      <c r="C31" s="25" t="s">
        <v>30</v>
      </c>
      <c r="D31" s="25" t="s">
        <v>31</v>
      </c>
      <c r="E31" s="20"/>
      <c r="F31" s="20"/>
      <c r="G31" s="20"/>
      <c r="H31" s="20"/>
      <c r="I31" s="20"/>
      <c r="J31" s="20"/>
    </row>
    <row r="32" spans="1:10" x14ac:dyDescent="0.35">
      <c r="A32" s="41" t="s">
        <v>43</v>
      </c>
      <c r="B32" s="37"/>
      <c r="C32" s="42">
        <v>6.3E-2</v>
      </c>
      <c r="D32" s="42">
        <f>Table1[[#This Row],[Volume (m³)]]*Table1[[#This Row],[Conversion Factor]]</f>
        <v>0</v>
      </c>
      <c r="E32" s="20"/>
      <c r="F32" s="20"/>
      <c r="G32" s="20"/>
      <c r="H32" s="20"/>
      <c r="I32" s="20"/>
      <c r="J32" s="20"/>
    </row>
    <row r="33" spans="1:10" x14ac:dyDescent="0.35">
      <c r="A33" s="43" t="s">
        <v>24</v>
      </c>
      <c r="B33" s="37"/>
      <c r="C33" s="44">
        <v>0.15</v>
      </c>
      <c r="D33" s="42">
        <f>Table1[[#This Row],[Volume (m³)]]*Table1[[#This Row],[Conversion Factor]]</f>
        <v>0</v>
      </c>
      <c r="E33" s="20"/>
      <c r="F33" s="20"/>
      <c r="G33" s="20"/>
      <c r="H33" s="20"/>
      <c r="I33" s="20"/>
      <c r="J33" s="20"/>
    </row>
    <row r="34" spans="1:10" x14ac:dyDescent="0.35">
      <c r="A34" s="43" t="s">
        <v>32</v>
      </c>
      <c r="B34" s="37"/>
      <c r="C34" s="44">
        <v>0.2</v>
      </c>
      <c r="D34" s="42">
        <f>Table1[[#This Row],[Volume (m³)]]*Table1[[#This Row],[Conversion Factor]]</f>
        <v>0</v>
      </c>
      <c r="E34" s="20"/>
      <c r="F34" s="20"/>
      <c r="G34" s="20"/>
      <c r="H34" s="20"/>
      <c r="I34" s="20"/>
      <c r="J34" s="20"/>
    </row>
    <row r="35" spans="1:10" x14ac:dyDescent="0.35">
      <c r="A35" s="43" t="s">
        <v>33</v>
      </c>
      <c r="B35" s="37"/>
      <c r="C35" s="44">
        <v>0.9</v>
      </c>
      <c r="D35" s="42">
        <f>Table1[[#This Row],[Volume (m³)]]*Table1[[#This Row],[Conversion Factor]]</f>
        <v>0</v>
      </c>
      <c r="E35" s="20"/>
      <c r="F35" s="20"/>
      <c r="G35" s="20"/>
      <c r="H35" s="20"/>
      <c r="I35" s="20"/>
      <c r="J35" s="20"/>
    </row>
    <row r="36" spans="1:10" x14ac:dyDescent="0.35">
      <c r="A36" s="43" t="s">
        <v>34</v>
      </c>
      <c r="B36" s="38"/>
      <c r="C36" s="44">
        <v>0.8</v>
      </c>
      <c r="D36" s="42">
        <f>Table1[[#This Row],[Volume (m³)]]*Table1[[#This Row],[Conversion Factor]]</f>
        <v>0</v>
      </c>
      <c r="E36" s="20"/>
      <c r="F36" s="20"/>
      <c r="G36" s="20"/>
      <c r="H36" s="20"/>
      <c r="I36" s="20"/>
      <c r="J36" s="20"/>
    </row>
    <row r="37" spans="1:10" x14ac:dyDescent="0.35">
      <c r="A37" s="43" t="s">
        <v>35</v>
      </c>
      <c r="B37" s="37"/>
      <c r="C37" s="44">
        <v>0.1</v>
      </c>
      <c r="D37" s="42">
        <f>Table1[[#This Row],[Volume (m³)]]*Table1[[#This Row],[Conversion Factor]]</f>
        <v>0</v>
      </c>
      <c r="E37" s="20"/>
      <c r="F37" s="20"/>
      <c r="G37" s="20"/>
      <c r="H37" s="20"/>
      <c r="I37" s="20"/>
      <c r="J37" s="20"/>
    </row>
    <row r="38" spans="1:10" x14ac:dyDescent="0.35">
      <c r="A38" s="43" t="s">
        <v>25</v>
      </c>
      <c r="B38" s="37"/>
      <c r="C38" s="44">
        <v>0.156</v>
      </c>
      <c r="D38" s="44">
        <f>Table1[[#This Row],[Volume (m³)]]*Table1[[#This Row],[Conversion Factor]]</f>
        <v>0</v>
      </c>
      <c r="E38" s="20"/>
      <c r="F38" s="20"/>
      <c r="G38" s="20"/>
      <c r="H38" s="20"/>
      <c r="I38" s="20"/>
      <c r="J38" s="20"/>
    </row>
    <row r="39" spans="1:10" x14ac:dyDescent="0.35">
      <c r="A39" s="45" t="s">
        <v>36</v>
      </c>
      <c r="B39" s="37"/>
      <c r="C39" s="46">
        <v>0.3</v>
      </c>
      <c r="D39" s="44">
        <f>Table1[[#This Row],[Volume (m³)]]*Table1[[#This Row],[Conversion Factor]]</f>
        <v>0</v>
      </c>
      <c r="E39" s="20"/>
      <c r="F39" s="20"/>
      <c r="G39" s="20"/>
      <c r="H39" s="20"/>
      <c r="I39" s="20"/>
      <c r="J39" s="20"/>
    </row>
    <row r="40" spans="1:10" x14ac:dyDescent="0.35">
      <c r="A40" s="20"/>
      <c r="B40" s="20"/>
      <c r="C40" s="20"/>
      <c r="D40" s="33"/>
      <c r="E40" s="20"/>
      <c r="F40" s="20"/>
      <c r="G40" s="20"/>
      <c r="H40" s="20"/>
      <c r="I40" s="20"/>
      <c r="J40" s="20"/>
    </row>
    <row r="41" spans="1:10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</row>
  </sheetData>
  <sheetProtection algorithmName="SHA-512" hashValue="R+WVDEcyJMIMHjyg+aOCT63bOQy3+Kz/EadAoi1ZbPoupzu3xTV9DNXsTkc075qxvQqEmxBnydmZTJH6yxTuDA==" saltValue="Fvkk3LodJ9mZyVEMud17Wg==" spinCount="100000" sheet="1" objects="1" scenarios="1" selectLockedCells="1"/>
  <mergeCells count="1">
    <mergeCell ref="H5:I5"/>
  </mergeCells>
  <phoneticPr fontId="5" type="noConversion"/>
  <conditionalFormatting sqref="H20:H26">
    <cfRule type="containsText" dxfId="2" priority="1" operator="containsText" text="Must be">
      <formula>NOT(ISERROR(SEARCH("Must be",H20)))</formula>
    </cfRule>
    <cfRule type="cellIs" dxfId="1" priority="11" operator="lessThanOrEqual">
      <formula>99%</formula>
    </cfRule>
  </conditionalFormatting>
  <conditionalFormatting sqref="H20:H27">
    <cfRule type="containsErrors" dxfId="0" priority="12">
      <formula>ISERROR(H20)</formula>
    </cfRule>
  </conditionalFormatting>
  <pageMargins left="0.7" right="0.7" top="0.75" bottom="0.75" header="0.3" footer="0.3"/>
  <pageSetup paperSize="9" scale="55" orientation="landscape" r:id="rId1"/>
  <ignoredErrors>
    <ignoredError sqref="H23 D38:D39" unlockedFormula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dceb62-ef84-4abb-aa9c-7102cb8fdd45" xsi:nil="true"/>
    <lcf76f155ced4ddcb4097134ff3c332f xmlns="7b908c4f-0f3a-4f42-825c-b60d611e09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1AECA5D80BC458E33A67BC4745549" ma:contentTypeVersion="19" ma:contentTypeDescription="Create a new document." ma:contentTypeScope="" ma:versionID="9fdcb4e85b70cc9f7e6d34333cccbfa2">
  <xsd:schema xmlns:xsd="http://www.w3.org/2001/XMLSchema" xmlns:xs="http://www.w3.org/2001/XMLSchema" xmlns:p="http://schemas.microsoft.com/office/2006/metadata/properties" xmlns:ns2="7b908c4f-0f3a-4f42-825c-b60d611e09c2" xmlns:ns3="4adceb62-ef84-4abb-aa9c-7102cb8fdd45" targetNamespace="http://schemas.microsoft.com/office/2006/metadata/properties" ma:root="true" ma:fieldsID="a3eaefda646d093f1fd09d8613c4cf75" ns2:_="" ns3:_="">
    <xsd:import namespace="7b908c4f-0f3a-4f42-825c-b60d611e09c2"/>
    <xsd:import namespace="4adceb62-ef84-4abb-aa9c-7102cb8fdd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08c4f-0f3a-4f42-825c-b60d611e0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bbf47a-f6ca-4b6c-a896-b8359ca3f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ceb62-ef84-4abb-aa9c-7102cb8fd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3d88f8-a8df-4ec0-b05e-efe4e8f30118}" ma:internalName="TaxCatchAll" ma:showField="CatchAllData" ma:web="4adceb62-ef84-4abb-aa9c-7102cb8fdd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4783B-A8D8-4E22-BC17-EDB81702D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C5E91-4BD5-409D-A97E-763FB14296B9}">
  <ds:schemaRefs>
    <ds:schemaRef ds:uri="4adceb62-ef84-4abb-aa9c-7102cb8fdd45"/>
    <ds:schemaRef ds:uri="7b908c4f-0f3a-4f42-825c-b60d611e09c2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342097-73EE-4726-A8D9-14D7FACE9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</vt:lpstr>
      <vt:lpstr>Waste Diversion Rates</vt:lpstr>
      <vt:lpstr>'Waste Diversion Rates'!Print_Area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Tori</dc:creator>
  <cp:keywords/>
  <dc:description/>
  <cp:lastModifiedBy>Melinda Coles</cp:lastModifiedBy>
  <cp:revision/>
  <cp:lastPrinted>2023-05-08T01:32:23Z</cp:lastPrinted>
  <dcterms:created xsi:type="dcterms:W3CDTF">2022-08-11T00:04:52Z</dcterms:created>
  <dcterms:modified xsi:type="dcterms:W3CDTF">2025-06-04T11:54:43Z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0x01010096E1AECA5D80BC458E33A67BC4745549</vt:lpwstr>
  </property>
  <property fmtid="{D5CDD505-2E9C-101B-9397-08002B2CF9AE}" pid="3" name="MediaServiceImageTags">
    <vt:lpwstr/>
  </property>
</Properties>
</file>